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987194BC-EE87-4A81-AF7A-9B0E2061C909}" xr6:coauthVersionLast="36" xr6:coauthVersionMax="36" xr10:uidLastSave="{00000000-0000-0000-0000-000000000000}"/>
  <bookViews>
    <workbookView xWindow="0" yWindow="0" windowWidth="23040" windowHeight="8952" xr2:uid="{1CE69899-F661-4D80-93B0-728631E827E4}"/>
  </bookViews>
  <sheets>
    <sheet name="Genel" sheetId="1" r:id="rId1"/>
    <sheet name="Branş Bazlı Analiz" sheetId="2" r:id="rId2"/>
    <sheet name="Karşılaştırmalı Prim Üretimi" sheetId="3" r:id="rId3"/>
    <sheet name="Hayatdışı" sheetId="4" r:id="rId4"/>
    <sheet name="Hayat" sheetId="5" r:id="rId5"/>
    <sheet name="Kaza" sheetId="6" r:id="rId6"/>
    <sheet name="Hastalık-Sağlık" sheetId="7" r:id="rId7"/>
    <sheet name="Kara Araçları" sheetId="8" r:id="rId8"/>
    <sheet name="Kasko" sheetId="9" r:id="rId9"/>
    <sheet name="Raylı Araçlar" sheetId="10" r:id="rId10"/>
    <sheet name="Hava Araçları" sheetId="11" r:id="rId11"/>
    <sheet name="Su Araçları" sheetId="12" r:id="rId12"/>
    <sheet name="Nakliyat" sheetId="13" r:id="rId13"/>
    <sheet name="Yangın ve Doğal Afetler" sheetId="14" r:id="rId14"/>
    <sheet name="Genel Zararlar" sheetId="15" r:id="rId15"/>
    <sheet name="Kara Araçları Sorumluluk" sheetId="16" r:id="rId16"/>
    <sheet name="Trafik" sheetId="17" r:id="rId17"/>
    <sheet name="Hava Araçları Sorumluluk" sheetId="18" r:id="rId18"/>
    <sheet name="Su Araçları Sorumluluk" sheetId="19" r:id="rId19"/>
    <sheet name="Genel Sorumluluk" sheetId="20" r:id="rId20"/>
    <sheet name="Kredi" sheetId="21" r:id="rId21"/>
    <sheet name="Kefalet" sheetId="22" r:id="rId22"/>
    <sheet name="Finansal Kayıplar" sheetId="23" r:id="rId23"/>
    <sheet name="Hukuksal Koruma" sheetId="24" r:id="rId24"/>
    <sheet name="Destek" sheetId="25" r:id="rId25"/>
    <sheet name="Dev.Dest.Tarım Sigortaları" sheetId="26" r:id="rId26"/>
    <sheet name="Mühendislik Sigortaları" sheetId="27" r:id="rId27"/>
    <sheet name="H-Hayat Toplam" sheetId="28" r:id="rId28"/>
    <sheet name="H-Hastalık Sağlık" sheetId="29" r:id="rId29"/>
    <sheet name="Hayat Grubu Toplam" sheetId="30" r:id="rId30"/>
    <sheet name="Direkt" sheetId="31" r:id="rId31"/>
    <sheet name="Endirekt" sheetId="32" r:id="rId32"/>
    <sheet name="Toplam" sheetId="33" r:id="rId33"/>
  </sheets>
  <externalReferences>
    <externalReference r:id="rId34"/>
    <externalReference r:id="rId35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1" hidden="1">'Branş Bazlı Analiz'!$C$1:$C$19</definedName>
    <definedName name="_xlnm._FilterDatabase" localSheetId="24" hidden="1">Destek!$C$1:$C$19</definedName>
    <definedName name="_xlnm._FilterDatabase" localSheetId="25" hidden="1">'Dev.Dest.Tarım Sigortaları'!$C$1:$C$19</definedName>
    <definedName name="_xlnm._FilterDatabase" localSheetId="30" hidden="1">Direkt!$C$1:$C$19</definedName>
    <definedName name="_xlnm._FilterDatabase" localSheetId="31" hidden="1">Endirekt!$C$1:$C$19</definedName>
    <definedName name="_xlnm._FilterDatabase" localSheetId="22" hidden="1">'Finansal Kayıplar'!$C$1:$C$19</definedName>
    <definedName name="_xlnm._FilterDatabase" localSheetId="0" hidden="1">Genel!#REF!</definedName>
    <definedName name="_xlnm._FilterDatabase" localSheetId="19" hidden="1">'Genel Sorumluluk'!$C$1:$C$19</definedName>
    <definedName name="_xlnm._FilterDatabase" localSheetId="14" hidden="1">'Genel Zararlar'!$C$1:$C$19</definedName>
    <definedName name="_xlnm._FilterDatabase" localSheetId="6" hidden="1">'Hastalık-Sağlık'!$C$1:$C$19</definedName>
    <definedName name="_xlnm._FilterDatabase" localSheetId="10" hidden="1">'Hava Araçları'!$C$1:$C$19</definedName>
    <definedName name="_xlnm._FilterDatabase" localSheetId="17" hidden="1">'Hava Araçları Sorumluluk'!$C$1:$C$19</definedName>
    <definedName name="_xlnm._FilterDatabase" localSheetId="4" hidden="1">Hayat!$C$1:$C$19</definedName>
    <definedName name="_xlnm._FilterDatabase" localSheetId="29" hidden="1">'Hayat Grubu Toplam'!$C$1:$C$19</definedName>
    <definedName name="_xlnm._FilterDatabase" localSheetId="3" hidden="1">Hayatdışı!$C$1:$C$19</definedName>
    <definedName name="_xlnm._FilterDatabase" localSheetId="28" hidden="1">'H-Hastalık Sağlık'!$C$1:$C$19</definedName>
    <definedName name="_xlnm._FilterDatabase" localSheetId="27" hidden="1">'H-Hayat Toplam'!$C$1:$C$19</definedName>
    <definedName name="_xlnm._FilterDatabase" localSheetId="23" hidden="1">'Hukuksal Koruma'!$C$1:$C$19</definedName>
    <definedName name="_xlnm._FilterDatabase" localSheetId="7" hidden="1">'Kara Araçları'!$C$1:$C$19</definedName>
    <definedName name="_xlnm._FilterDatabase" localSheetId="15" hidden="1">'Kara Araçları Sorumluluk'!$C$1:$C$19</definedName>
    <definedName name="_xlnm._FilterDatabase" localSheetId="2" hidden="1">'Karşılaştırmalı Prim Üretimi'!#REF!</definedName>
    <definedName name="_xlnm._FilterDatabase" localSheetId="8" hidden="1">Kasko!$C$1:$C$19</definedName>
    <definedName name="_xlnm._FilterDatabase" localSheetId="5" hidden="1">Kaza!$C$1:$C$19</definedName>
    <definedName name="_xlnm._FilterDatabase" localSheetId="21" hidden="1">Kefalet!$C$1:$C$19</definedName>
    <definedName name="_xlnm._FilterDatabase" localSheetId="20" hidden="1">Kredi!$C$1:$C$19</definedName>
    <definedName name="_xlnm._FilterDatabase" localSheetId="26" hidden="1">'Mühendislik Sigortaları'!$C$1:$C$19</definedName>
    <definedName name="_xlnm._FilterDatabase" localSheetId="12" hidden="1">Nakliyat!$C$1:$C$19</definedName>
    <definedName name="_xlnm._FilterDatabase" localSheetId="9" hidden="1">'Raylı Araçlar'!$C$1:$C$19</definedName>
    <definedName name="_xlnm._FilterDatabase" localSheetId="11" hidden="1">'Su Araçları'!$C$1:$C$19</definedName>
    <definedName name="_xlnm._FilterDatabase" localSheetId="18" hidden="1">'Su Araçları Sorumluluk'!$C$1:$C$19</definedName>
    <definedName name="_xlnm._FilterDatabase" localSheetId="32" hidden="1">Toplam!$C$1:$C$19</definedName>
    <definedName name="_xlnm._FilterDatabase" localSheetId="16" hidden="1">Trafik!$C$1:$C$19</definedName>
    <definedName name="_xlnm._FilterDatabase" localSheetId="13" hidden="1">'Yangın ve Doğal Afetler'!$C$1:$C$19</definedName>
    <definedName name="Araç_Tipi">'[1]Genel (5)'!$JH$3:$JH$18</definedName>
    <definedName name="Araç_Tipi_2">'[1]Genel (6)'!$JB$3:$JB$18</definedName>
    <definedName name="Araç_Tipi_3">'[1]Genel (7)'!$JH$3:$JH$8</definedName>
    <definedName name="Branşlar4">'Branş Bazlı Analiz'!$CQ$3:$CQ$96</definedName>
    <definedName name="Branşlar5">'[1]Branş Bazlı Analiz (2)'!$CQ$3:$CQ$95</definedName>
    <definedName name="HTML_CodePage" hidden="1">9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Report_Year">[2]Parametre!$G$1</definedName>
    <definedName name="SAPBEXrevision" hidden="1">1</definedName>
    <definedName name="SAPBEXsysID" hidden="1">"A41"</definedName>
    <definedName name="SAPBEXwbID" hidden="1">"450OLJP7MM703WTW5EBPVG6XG"</definedName>
    <definedName name="Ürün_Tipi">'[1]Genel (5)'!$JL$3:$JL$7</definedName>
    <definedName name="Ürün_Tipi_2">[1]Özet!$JJ$3:$JJ$7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0" l="1"/>
  <c r="D14" i="30"/>
  <c r="H12" i="30"/>
  <c r="D11" i="30"/>
  <c r="H9" i="30"/>
  <c r="H8" i="30"/>
  <c r="I16" i="26"/>
  <c r="L9" i="23"/>
  <c r="H16" i="20"/>
  <c r="D15" i="19"/>
  <c r="D10" i="30"/>
  <c r="K13" i="26"/>
  <c r="G13" i="23"/>
  <c r="G16" i="30"/>
  <c r="F12" i="27"/>
  <c r="D12" i="25"/>
  <c r="G15" i="22"/>
  <c r="J9" i="30"/>
  <c r="F16" i="26"/>
  <c r="G8" i="23"/>
  <c r="M8" i="29"/>
  <c r="E8" i="26"/>
  <c r="F8" i="23"/>
  <c r="G15" i="20"/>
  <c r="D12" i="18"/>
  <c r="M15" i="29"/>
  <c r="G13" i="26"/>
  <c r="K11" i="23"/>
  <c r="O16" i="20"/>
  <c r="E13" i="17"/>
  <c r="L15" i="29"/>
  <c r="I14" i="26"/>
  <c r="D8" i="23"/>
  <c r="K13" i="20"/>
  <c r="D9" i="17"/>
  <c r="H7" i="30"/>
  <c r="E13" i="26"/>
  <c r="E9" i="23"/>
  <c r="G14" i="20"/>
  <c r="E16" i="16"/>
  <c r="K7" i="23"/>
  <c r="D13" i="19"/>
  <c r="G10" i="15"/>
  <c r="E11" i="8"/>
  <c r="CO16" i="4"/>
  <c r="AH15" i="4"/>
  <c r="CF13" i="4"/>
  <c r="J8" i="30"/>
  <c r="E7" i="22"/>
  <c r="G10" i="16"/>
  <c r="M9" i="15"/>
  <c r="D7" i="8"/>
  <c r="D14" i="6"/>
  <c r="D11" i="5"/>
  <c r="D13" i="27"/>
  <c r="L14" i="20"/>
  <c r="F15" i="15"/>
  <c r="N16" i="14"/>
  <c r="E7" i="13"/>
  <c r="O11" i="5"/>
  <c r="CN15" i="4"/>
  <c r="G7" i="30"/>
  <c r="G11" i="21"/>
  <c r="E15" i="15"/>
  <c r="M7" i="15"/>
  <c r="D11" i="13"/>
  <c r="N14" i="7"/>
  <c r="H7" i="6"/>
  <c r="BZ16" i="4"/>
  <c r="S15" i="4"/>
  <c r="BQ13" i="4"/>
  <c r="E10" i="23"/>
  <c r="F13" i="16"/>
  <c r="Q8" i="15"/>
  <c r="L7" i="14"/>
  <c r="M10" i="7"/>
  <c r="S14" i="5"/>
  <c r="CK16" i="4"/>
  <c r="AP15" i="4"/>
  <c r="CB13" i="4"/>
  <c r="L15" i="20"/>
  <c r="J14" i="15"/>
  <c r="K16" i="14"/>
  <c r="F16" i="12"/>
  <c r="L11" i="7"/>
  <c r="L15" i="5"/>
  <c r="L7" i="5"/>
  <c r="M12" i="29"/>
  <c r="J15" i="20"/>
  <c r="U14" i="15"/>
  <c r="J16" i="14"/>
  <c r="E16" i="12"/>
  <c r="E9" i="6"/>
  <c r="AM16" i="4"/>
  <c r="BA14" i="4"/>
  <c r="F13" i="4"/>
  <c r="AR11" i="4"/>
  <c r="D13" i="26"/>
  <c r="P9" i="20"/>
  <c r="J12" i="15"/>
  <c r="I13" i="14"/>
  <c r="D9" i="10"/>
  <c r="J8" i="7"/>
  <c r="J13" i="5"/>
  <c r="BV16" i="4"/>
  <c r="AA15" i="4"/>
  <c r="AO13" i="4"/>
  <c r="I12" i="23"/>
  <c r="D16" i="16"/>
  <c r="K10" i="15"/>
  <c r="H10" i="14"/>
  <c r="I13" i="7"/>
  <c r="F15" i="30"/>
  <c r="L8" i="23"/>
  <c r="E14" i="17"/>
  <c r="Q9" i="15"/>
  <c r="G9" i="14"/>
  <c r="E8" i="8"/>
  <c r="T9" i="5"/>
  <c r="J8" i="26"/>
  <c r="F7" i="7"/>
  <c r="CF14" i="4"/>
  <c r="BH12" i="4"/>
  <c r="CF10" i="4"/>
  <c r="AI9" i="4"/>
  <c r="CG7" i="4"/>
  <c r="F83" i="1"/>
  <c r="F25" i="1"/>
  <c r="D19" i="1"/>
  <c r="BU9" i="4"/>
  <c r="BV7" i="4"/>
  <c r="D8" i="30"/>
  <c r="G16" i="29"/>
  <c r="F15" i="26"/>
  <c r="J8" i="23"/>
  <c r="K15" i="20"/>
  <c r="D16" i="18"/>
  <c r="G8" i="30"/>
  <c r="H12" i="26"/>
  <c r="E12" i="23"/>
  <c r="J14" i="30"/>
  <c r="D10" i="27"/>
  <c r="D8" i="25"/>
  <c r="E13" i="22"/>
  <c r="E8" i="30"/>
  <c r="I13" i="26"/>
  <c r="E7" i="23"/>
  <c r="J7" i="29"/>
  <c r="E15" i="25"/>
  <c r="D7" i="23"/>
  <c r="J14" i="20"/>
  <c r="F14" i="16"/>
  <c r="I13" i="29"/>
  <c r="D12" i="26"/>
  <c r="I10" i="23"/>
  <c r="F15" i="20"/>
  <c r="E9" i="17"/>
  <c r="J14" i="29"/>
  <c r="F13" i="26"/>
  <c r="F12" i="22"/>
  <c r="N12" i="20"/>
  <c r="F16" i="16"/>
  <c r="M16" i="29"/>
  <c r="K11" i="26"/>
  <c r="G14" i="22"/>
  <c r="J13" i="20"/>
  <c r="F11" i="16"/>
  <c r="E14" i="22"/>
  <c r="D12" i="17"/>
  <c r="N9" i="15"/>
  <c r="E7" i="8"/>
  <c r="CC16" i="4"/>
  <c r="V15" i="4"/>
  <c r="BT13" i="4"/>
  <c r="J10" i="29"/>
  <c r="G16" i="21"/>
  <c r="O16" i="15"/>
  <c r="T8" i="15"/>
  <c r="D16" i="7"/>
  <c r="D12" i="6"/>
  <c r="J10" i="5"/>
  <c r="G15" i="26"/>
  <c r="F13" i="20"/>
  <c r="M14" i="15"/>
  <c r="N15" i="14"/>
  <c r="E14" i="12"/>
  <c r="I10" i="5"/>
  <c r="CB15" i="4"/>
  <c r="L16" i="29"/>
  <c r="I7" i="21"/>
  <c r="L14" i="15"/>
  <c r="M16" i="14"/>
  <c r="D7" i="13"/>
  <c r="N13" i="7"/>
  <c r="T16" i="5"/>
  <c r="BN16" i="4"/>
  <c r="G15" i="4"/>
  <c r="BE13" i="4"/>
  <c r="D15" i="21"/>
  <c r="K16" i="15"/>
  <c r="E8" i="15"/>
  <c r="D11" i="11"/>
  <c r="M9" i="7"/>
  <c r="G14" i="5"/>
  <c r="BY16" i="4"/>
  <c r="AD15" i="4"/>
  <c r="D12" i="30"/>
  <c r="E14" i="20"/>
  <c r="Q13" i="15"/>
  <c r="K15" i="14"/>
  <c r="F13" i="12"/>
  <c r="L10" i="7"/>
  <c r="R14" i="5"/>
  <c r="BX16" i="4"/>
  <c r="G9" i="29"/>
  <c r="D14" i="20"/>
  <c r="I14" i="15"/>
  <c r="J15" i="14"/>
  <c r="E13" i="12"/>
  <c r="E7" i="6"/>
  <c r="AA16" i="4"/>
  <c r="AO14" i="4"/>
  <c r="CA12" i="4"/>
  <c r="AF11" i="4"/>
  <c r="D9" i="26"/>
  <c r="J8" i="20"/>
  <c r="Q11" i="15"/>
  <c r="I12" i="14"/>
  <c r="D10" i="9"/>
  <c r="J7" i="7"/>
  <c r="P12" i="5"/>
  <c r="BJ16" i="4"/>
  <c r="O15" i="4"/>
  <c r="AC13" i="4"/>
  <c r="G16" i="22"/>
  <c r="F12" i="16"/>
  <c r="R9" i="15"/>
  <c r="H9" i="14"/>
  <c r="I12" i="7"/>
  <c r="G10" i="30"/>
  <c r="F16" i="22"/>
  <c r="E7" i="17"/>
  <c r="E9" i="15"/>
  <c r="G8" i="14"/>
  <c r="H16" i="6"/>
  <c r="H9" i="5"/>
  <c r="D13" i="25"/>
  <c r="F8" i="6"/>
  <c r="BH14" i="4"/>
  <c r="AU12" i="4"/>
  <c r="BS10" i="4"/>
  <c r="W9" i="4"/>
  <c r="BU7" i="4"/>
  <c r="F79" i="1"/>
  <c r="F21" i="1"/>
  <c r="D11" i="1"/>
  <c r="BJ8" i="4"/>
  <c r="J15" i="26"/>
  <c r="G15" i="29"/>
  <c r="L12" i="29"/>
  <c r="I12" i="26"/>
  <c r="H7" i="23"/>
  <c r="N14" i="20"/>
  <c r="D15" i="17"/>
  <c r="F16" i="29"/>
  <c r="E11" i="26"/>
  <c r="K9" i="23"/>
  <c r="E13" i="30"/>
  <c r="G7" i="27"/>
  <c r="D11" i="24"/>
  <c r="F8" i="22"/>
  <c r="D16" i="29"/>
  <c r="F12" i="26"/>
  <c r="F15" i="22"/>
  <c r="F14" i="27"/>
  <c r="E11" i="25"/>
  <c r="E15" i="22"/>
  <c r="M13" i="20"/>
  <c r="D12" i="16"/>
  <c r="G12" i="29"/>
  <c r="J10" i="26"/>
  <c r="G9" i="23"/>
  <c r="I14" i="20"/>
  <c r="G16" i="16"/>
  <c r="F12" i="29"/>
  <c r="I10" i="26"/>
  <c r="D10" i="22"/>
  <c r="Q11" i="20"/>
  <c r="D14" i="16"/>
  <c r="I14" i="29"/>
  <c r="H10" i="26"/>
  <c r="E12" i="22"/>
  <c r="M12" i="20"/>
  <c r="D9" i="16"/>
  <c r="E8" i="22"/>
  <c r="D15" i="16"/>
  <c r="U8" i="15"/>
  <c r="E16" i="6"/>
  <c r="BQ16" i="4"/>
  <c r="J15" i="4"/>
  <c r="BH13" i="4"/>
  <c r="D7" i="29"/>
  <c r="F12" i="21"/>
  <c r="S15" i="15"/>
  <c r="H8" i="15"/>
  <c r="D15" i="7"/>
  <c r="D10" i="6"/>
  <c r="P9" i="5"/>
  <c r="G11" i="26"/>
  <c r="N11" i="20"/>
  <c r="T13" i="15"/>
  <c r="N14" i="14"/>
  <c r="E11" i="12"/>
  <c r="O9" i="5"/>
  <c r="BP15" i="4"/>
  <c r="F13" i="29"/>
  <c r="N15" i="20"/>
  <c r="S13" i="15"/>
  <c r="M15" i="14"/>
  <c r="D14" i="12"/>
  <c r="N12" i="7"/>
  <c r="H16" i="5"/>
  <c r="BB16" i="4"/>
  <c r="CN14" i="4"/>
  <c r="E12" i="30"/>
  <c r="F11" i="21"/>
  <c r="P15" i="15"/>
  <c r="L7" i="15"/>
  <c r="D12" i="10"/>
  <c r="M8" i="7"/>
  <c r="M13" i="5"/>
  <c r="BM16" i="4"/>
  <c r="R15" i="4"/>
  <c r="E7" i="30"/>
  <c r="Q12" i="20"/>
  <c r="E13" i="15"/>
  <c r="K14" i="14"/>
  <c r="F10" i="12"/>
  <c r="L9" i="7"/>
  <c r="F14" i="5"/>
  <c r="BL16" i="4"/>
  <c r="E15" i="28"/>
  <c r="L12" i="20"/>
  <c r="P13" i="15"/>
  <c r="J14" i="14"/>
  <c r="E10" i="12"/>
  <c r="E16" i="5"/>
  <c r="O16" i="4"/>
  <c r="AC14" i="4"/>
  <c r="BO12" i="4"/>
  <c r="T11" i="4"/>
  <c r="D14" i="25"/>
  <c r="D14" i="18"/>
  <c r="E11" i="15"/>
  <c r="I11" i="14"/>
  <c r="D13" i="8"/>
  <c r="D15" i="6"/>
  <c r="D12" i="5"/>
  <c r="AX16" i="4"/>
  <c r="BX14" i="4"/>
  <c r="Q13" i="4"/>
  <c r="G9" i="22"/>
  <c r="E8" i="16"/>
  <c r="F9" i="15"/>
  <c r="H8" i="14"/>
  <c r="I11" i="7"/>
  <c r="L11" i="29"/>
  <c r="F9" i="22"/>
  <c r="E12" i="16"/>
  <c r="L8" i="15"/>
  <c r="G7" i="14"/>
  <c r="H14" i="6"/>
  <c r="T7" i="5"/>
  <c r="F14" i="22"/>
  <c r="L16" i="5"/>
  <c r="AL14" i="4"/>
  <c r="AH12" i="4"/>
  <c r="BF10" i="4"/>
  <c r="K9" i="4"/>
  <c r="BI7" i="4"/>
  <c r="F75" i="1"/>
  <c r="F15" i="1"/>
  <c r="C33" i="1"/>
  <c r="F14" i="29"/>
  <c r="J11" i="29"/>
  <c r="F11" i="26"/>
  <c r="D16" i="22"/>
  <c r="Q13" i="20"/>
  <c r="D11" i="17"/>
  <c r="D15" i="29"/>
  <c r="K9" i="26"/>
  <c r="I8" i="23"/>
  <c r="H11" i="30"/>
  <c r="G16" i="26"/>
  <c r="L16" i="23"/>
  <c r="E14" i="21"/>
  <c r="M14" i="29"/>
  <c r="I9" i="26"/>
  <c r="D13" i="22"/>
  <c r="D12" i="27"/>
  <c r="E7" i="25"/>
  <c r="F10" i="22"/>
  <c r="P12" i="20"/>
  <c r="G9" i="16"/>
  <c r="I7" i="29"/>
  <c r="G9" i="26"/>
  <c r="E8" i="23"/>
  <c r="L13" i="20"/>
  <c r="E14" i="16"/>
  <c r="D11" i="29"/>
  <c r="F9" i="26"/>
  <c r="G7" i="22"/>
  <c r="E11" i="20"/>
  <c r="G11" i="16"/>
  <c r="G13" i="29"/>
  <c r="E9" i="26"/>
  <c r="F7" i="22"/>
  <c r="P11" i="20"/>
  <c r="R16" i="15"/>
  <c r="H16" i="21"/>
  <c r="P16" i="15"/>
  <c r="I8" i="15"/>
  <c r="E14" i="6"/>
  <c r="BE16" i="4"/>
  <c r="CQ14" i="4"/>
  <c r="AV13" i="4"/>
  <c r="E13" i="27"/>
  <c r="D8" i="21"/>
  <c r="G15" i="15"/>
  <c r="O7" i="15"/>
  <c r="D14" i="7"/>
  <c r="D8" i="6"/>
  <c r="D9" i="5"/>
  <c r="G7" i="26"/>
  <c r="K10" i="20"/>
  <c r="H13" i="15"/>
  <c r="N13" i="14"/>
  <c r="E8" i="12"/>
  <c r="I8" i="5"/>
  <c r="BD15" i="4"/>
  <c r="J9" i="29"/>
  <c r="K14" i="20"/>
  <c r="G13" i="15"/>
  <c r="M14" i="14"/>
  <c r="D11" i="12"/>
  <c r="N11" i="7"/>
  <c r="T14" i="5"/>
  <c r="AP16" i="4"/>
  <c r="CB14" i="4"/>
  <c r="F7" i="30"/>
  <c r="G7" i="21"/>
  <c r="D15" i="15"/>
  <c r="L16" i="14"/>
  <c r="D13" i="9"/>
  <c r="M7" i="7"/>
  <c r="S12" i="5"/>
  <c r="BA16" i="4"/>
  <c r="F15" i="4"/>
  <c r="J16" i="29"/>
  <c r="J11" i="20"/>
  <c r="L12" i="15"/>
  <c r="K13" i="14"/>
  <c r="F7" i="12"/>
  <c r="L8" i="7"/>
  <c r="L13" i="5"/>
  <c r="AZ16" i="4"/>
  <c r="G10" i="27"/>
  <c r="I11" i="20"/>
  <c r="D13" i="15"/>
  <c r="J13" i="14"/>
  <c r="E7" i="12"/>
  <c r="E14" i="5"/>
  <c r="BX15" i="4"/>
  <c r="Q14" i="4"/>
  <c r="BC12" i="4"/>
  <c r="H11" i="4"/>
  <c r="F16" i="23"/>
  <c r="E15" i="17"/>
  <c r="L10" i="15"/>
  <c r="I10" i="14"/>
  <c r="D9" i="8"/>
  <c r="D13" i="6"/>
  <c r="J11" i="5"/>
  <c r="AL16" i="4"/>
  <c r="BL14" i="4"/>
  <c r="E13" i="4"/>
  <c r="D14" i="21"/>
  <c r="E16" i="15"/>
  <c r="M8" i="15"/>
  <c r="H7" i="14"/>
  <c r="I10" i="7"/>
  <c r="F8" i="29"/>
  <c r="F13" i="21"/>
  <c r="D16" i="15"/>
  <c r="S7" i="15"/>
  <c r="D13" i="13"/>
  <c r="H12" i="6"/>
  <c r="H7" i="5"/>
  <c r="H9" i="20"/>
  <c r="L12" i="5"/>
  <c r="R14" i="4"/>
  <c r="U12" i="4"/>
  <c r="AT10" i="4"/>
  <c r="CR8" i="4"/>
  <c r="AW7" i="4"/>
  <c r="D12" i="29"/>
  <c r="F9" i="29"/>
  <c r="I8" i="26"/>
  <c r="G13" i="22"/>
  <c r="E13" i="20"/>
  <c r="D7" i="17"/>
  <c r="M13" i="29"/>
  <c r="H8" i="26"/>
  <c r="G7" i="23"/>
  <c r="F8" i="30"/>
  <c r="D15" i="26"/>
  <c r="J15" i="23"/>
  <c r="G12" i="21"/>
  <c r="I12" i="29"/>
  <c r="F8" i="26"/>
  <c r="E16" i="30"/>
  <c r="G9" i="27"/>
  <c r="D9" i="24"/>
  <c r="D8" i="22"/>
  <c r="D12" i="20"/>
  <c r="E7" i="16"/>
  <c r="E13" i="28"/>
  <c r="D8" i="26"/>
  <c r="D15" i="22"/>
  <c r="O12" i="20"/>
  <c r="F9" i="16"/>
  <c r="L9" i="29"/>
  <c r="D7" i="24"/>
  <c r="F15" i="21"/>
  <c r="H10" i="20"/>
  <c r="E9" i="16"/>
  <c r="M10" i="29"/>
  <c r="K7" i="26"/>
  <c r="E15" i="21"/>
  <c r="D11" i="20"/>
  <c r="J13" i="30"/>
  <c r="E8" i="21"/>
  <c r="T15" i="15"/>
  <c r="P7" i="15"/>
  <c r="E12" i="6"/>
  <c r="AS16" i="4"/>
  <c r="CE14" i="4"/>
  <c r="AJ13" i="4"/>
  <c r="H15" i="26"/>
  <c r="E16" i="20"/>
  <c r="N14" i="15"/>
  <c r="F14" i="12"/>
  <c r="D13" i="7"/>
  <c r="J16" i="5"/>
  <c r="J8" i="5"/>
  <c r="D9" i="25"/>
  <c r="D9" i="20"/>
  <c r="O12" i="15"/>
  <c r="N12" i="14"/>
  <c r="D13" i="11"/>
  <c r="O7" i="5"/>
  <c r="AR15" i="4"/>
  <c r="E16" i="28"/>
  <c r="D13" i="20"/>
  <c r="N12" i="15"/>
  <c r="M13" i="14"/>
  <c r="D8" i="12"/>
  <c r="N10" i="7"/>
  <c r="H14" i="5"/>
  <c r="AD16" i="4"/>
  <c r="BP14" i="4"/>
  <c r="D13" i="29"/>
  <c r="M15" i="20"/>
  <c r="K14" i="15"/>
  <c r="L15" i="14"/>
  <c r="D14" i="8"/>
  <c r="G15" i="6"/>
  <c r="G12" i="5"/>
  <c r="AO16" i="4"/>
  <c r="CA14" i="4"/>
  <c r="E14" i="26"/>
  <c r="D10" i="20"/>
  <c r="S11" i="15"/>
  <c r="K12" i="14"/>
  <c r="D10" i="11"/>
  <c r="L7" i="7"/>
  <c r="R12" i="5"/>
  <c r="AN16" i="4"/>
  <c r="D14" i="26"/>
  <c r="K8" i="20"/>
  <c r="K12" i="15"/>
  <c r="M9" i="29"/>
  <c r="D8" i="29"/>
  <c r="F7" i="26"/>
  <c r="E11" i="22"/>
  <c r="H12" i="20"/>
  <c r="E15" i="16"/>
  <c r="I11" i="29"/>
  <c r="E7" i="26"/>
  <c r="F13" i="22"/>
  <c r="L13" i="29"/>
  <c r="J13" i="26"/>
  <c r="H14" i="23"/>
  <c r="I10" i="21"/>
  <c r="G11" i="29"/>
  <c r="D10" i="24"/>
  <c r="H14" i="30"/>
  <c r="E7" i="27"/>
  <c r="J16" i="23"/>
  <c r="H15" i="21"/>
  <c r="G11" i="20"/>
  <c r="U16" i="15"/>
  <c r="E9" i="28"/>
  <c r="D15" i="25"/>
  <c r="G12" i="22"/>
  <c r="F11" i="20"/>
  <c r="D7" i="16"/>
  <c r="J8" i="29"/>
  <c r="H16" i="23"/>
  <c r="H13" i="21"/>
  <c r="K9" i="20"/>
  <c r="S16" i="15"/>
  <c r="I8" i="29"/>
  <c r="E14" i="25"/>
  <c r="G13" i="21"/>
  <c r="G10" i="20"/>
  <c r="G14" i="29"/>
  <c r="F16" i="20"/>
  <c r="H15" i="15"/>
  <c r="D7" i="15"/>
  <c r="E10" i="6"/>
  <c r="AG16" i="4"/>
  <c r="BS14" i="4"/>
  <c r="X13" i="4"/>
  <c r="H11" i="26"/>
  <c r="M14" i="20"/>
  <c r="U13" i="15"/>
  <c r="F11" i="12"/>
  <c r="D12" i="7"/>
  <c r="P15" i="5"/>
  <c r="P7" i="5"/>
  <c r="K14" i="23"/>
  <c r="M7" i="20"/>
  <c r="J11" i="15"/>
  <c r="N11" i="14"/>
  <c r="D14" i="10"/>
  <c r="CA16" i="4"/>
  <c r="AF15" i="4"/>
  <c r="E11" i="27"/>
  <c r="M11" i="20"/>
  <c r="U11" i="15"/>
  <c r="M12" i="14"/>
  <c r="D12" i="11"/>
  <c r="N9" i="7"/>
  <c r="T12" i="5"/>
  <c r="R16" i="4"/>
  <c r="BD14" i="4"/>
  <c r="I9" i="29"/>
  <c r="F14" i="20"/>
  <c r="R13" i="15"/>
  <c r="L14" i="14"/>
  <c r="D10" i="8"/>
  <c r="G13" i="6"/>
  <c r="M11" i="5"/>
  <c r="AC16" i="4"/>
  <c r="BO14" i="4"/>
  <c r="E10" i="26"/>
  <c r="L8" i="20"/>
  <c r="G11" i="15"/>
  <c r="K11" i="14"/>
  <c r="D11" i="10"/>
  <c r="F15" i="6"/>
  <c r="F12" i="5"/>
  <c r="AB16" i="4"/>
  <c r="D10" i="26"/>
  <c r="H7" i="20"/>
  <c r="R11" i="15"/>
  <c r="J11" i="14"/>
  <c r="D10" i="10"/>
  <c r="E10" i="5"/>
  <c r="AZ15" i="4"/>
  <c r="CL13" i="4"/>
  <c r="AE12" i="4"/>
  <c r="CC10" i="4"/>
  <c r="D9" i="23"/>
  <c r="G12" i="16"/>
  <c r="G9" i="15"/>
  <c r="I8" i="14"/>
  <c r="J15" i="7"/>
  <c r="D9" i="6"/>
  <c r="D10" i="5"/>
  <c r="N16" i="4"/>
  <c r="AN14" i="4"/>
  <c r="H10" i="30"/>
  <c r="K16" i="20"/>
  <c r="S14" i="15"/>
  <c r="H7" i="15"/>
  <c r="E9" i="13"/>
  <c r="I8" i="7"/>
  <c r="F8" i="27"/>
  <c r="J16" i="20"/>
  <c r="R14" i="15"/>
  <c r="G16" i="14"/>
  <c r="F15" i="12"/>
  <c r="H8" i="6"/>
  <c r="F10" i="30"/>
  <c r="U15" i="15"/>
  <c r="BT16" i="4"/>
  <c r="BV13" i="4"/>
  <c r="BZ11" i="4"/>
  <c r="V10" i="4"/>
  <c r="BT8" i="4"/>
  <c r="Y7" i="4"/>
  <c r="F61" i="1"/>
  <c r="L8" i="29"/>
  <c r="I16" i="30"/>
  <c r="D15" i="30"/>
  <c r="J14" i="23"/>
  <c r="Q9" i="20"/>
  <c r="G12" i="27"/>
  <c r="D16" i="21"/>
  <c r="J9" i="26"/>
  <c r="F16" i="30"/>
  <c r="G14" i="23"/>
  <c r="H13" i="26"/>
  <c r="I8" i="21"/>
  <c r="J12" i="30"/>
  <c r="D8" i="24"/>
  <c r="O8" i="20"/>
  <c r="F16" i="27"/>
  <c r="N16" i="20"/>
  <c r="E14" i="30"/>
  <c r="E15" i="23"/>
  <c r="P7" i="20"/>
  <c r="E12" i="20"/>
  <c r="D8" i="13"/>
  <c r="CD15" i="4"/>
  <c r="CG12" i="4"/>
  <c r="L10" i="20"/>
  <c r="D15" i="10"/>
  <c r="P13" i="5"/>
  <c r="D7" i="22"/>
  <c r="L9" i="15"/>
  <c r="O15" i="5"/>
  <c r="CO14" i="4"/>
  <c r="G13" i="16"/>
  <c r="M9" i="14"/>
  <c r="H15" i="6"/>
  <c r="BO15" i="4"/>
  <c r="F14" i="26"/>
  <c r="T11" i="15"/>
  <c r="M14" i="7"/>
  <c r="M9" i="5"/>
  <c r="AE14" i="4"/>
  <c r="D10" i="17"/>
  <c r="K8" i="14"/>
  <c r="F9" i="6"/>
  <c r="BY15" i="4"/>
  <c r="D13" i="16"/>
  <c r="J9" i="14"/>
  <c r="E12" i="5"/>
  <c r="BY14" i="4"/>
  <c r="CN11" i="4"/>
  <c r="G10" i="22"/>
  <c r="O13" i="15"/>
  <c r="D10" i="12"/>
  <c r="P16" i="5"/>
  <c r="Z16" i="4"/>
  <c r="BM13" i="4"/>
  <c r="J12" i="20"/>
  <c r="H16" i="14"/>
  <c r="I14" i="7"/>
  <c r="E13" i="25"/>
  <c r="M13" i="15"/>
  <c r="D9" i="13"/>
  <c r="T11" i="5"/>
  <c r="E16" i="14"/>
  <c r="BD13" i="4"/>
  <c r="CS10" i="4"/>
  <c r="X8" i="4"/>
  <c r="F57" i="1"/>
  <c r="E7" i="1"/>
  <c r="AA7" i="4"/>
  <c r="F8" i="20"/>
  <c r="BS16" i="4"/>
  <c r="BC13" i="4"/>
  <c r="BL11" i="4"/>
  <c r="I10" i="4"/>
  <c r="AU8" i="4"/>
  <c r="D16" i="2"/>
  <c r="F95" i="1"/>
  <c r="F43" i="1"/>
  <c r="D25" i="1"/>
  <c r="CU10" i="4"/>
  <c r="N11" i="4"/>
  <c r="E15" i="14"/>
  <c r="AC15" i="4"/>
  <c r="BF12" i="4"/>
  <c r="CQ10" i="4"/>
  <c r="AS9" i="4"/>
  <c r="CE7" i="4"/>
  <c r="E121" i="1"/>
  <c r="E89" i="1"/>
  <c r="E63" i="1"/>
  <c r="E9" i="1"/>
  <c r="D12" i="2"/>
  <c r="V12" i="4"/>
  <c r="F14" i="14"/>
  <c r="J16" i="4"/>
  <c r="T13" i="4"/>
  <c r="J11" i="4"/>
  <c r="AR9" i="4"/>
  <c r="CD7" i="4"/>
  <c r="D121" i="1"/>
  <c r="D89" i="1"/>
  <c r="D63" i="1"/>
  <c r="C21" i="1"/>
  <c r="C64" i="1"/>
  <c r="I16" i="21"/>
  <c r="F15" i="5"/>
  <c r="AG14" i="4"/>
  <c r="AC12" i="4"/>
  <c r="BB10" i="4"/>
  <c r="CN8" i="4"/>
  <c r="AS7" i="4"/>
  <c r="C111" i="1"/>
  <c r="C83" i="1"/>
  <c r="C57" i="1"/>
  <c r="BC8" i="4"/>
  <c r="E12" i="12"/>
  <c r="BT15" i="4"/>
  <c r="P13" i="4"/>
  <c r="BZ10" i="4"/>
  <c r="X10" i="4"/>
  <c r="Y13" i="4"/>
  <c r="E7" i="14"/>
  <c r="AU15" i="4"/>
  <c r="CR12" i="4"/>
  <c r="G13" i="30"/>
  <c r="H13" i="23"/>
  <c r="E9" i="20"/>
  <c r="E10" i="27"/>
  <c r="F14" i="21"/>
  <c r="G8" i="26"/>
  <c r="I14" i="30"/>
  <c r="E13" i="23"/>
  <c r="E12" i="26"/>
  <c r="D7" i="21"/>
  <c r="E11" i="30"/>
  <c r="I16" i="23"/>
  <c r="F7" i="20"/>
  <c r="D14" i="27"/>
  <c r="Q15" i="20"/>
  <c r="G12" i="30"/>
  <c r="K12" i="23"/>
  <c r="D7" i="20"/>
  <c r="M10" i="20"/>
  <c r="D15" i="11"/>
  <c r="BR15" i="4"/>
  <c r="BU12" i="4"/>
  <c r="F9" i="20"/>
  <c r="D16" i="9"/>
  <c r="D13" i="5"/>
  <c r="F16" i="21"/>
  <c r="S8" i="15"/>
  <c r="I14" i="5"/>
  <c r="CC14" i="4"/>
  <c r="D10" i="16"/>
  <c r="M8" i="14"/>
  <c r="H13" i="6"/>
  <c r="BC15" i="4"/>
  <c r="F10" i="26"/>
  <c r="H11" i="15"/>
  <c r="M13" i="7"/>
  <c r="S8" i="5"/>
  <c r="S14" i="4"/>
  <c r="E13" i="16"/>
  <c r="K7" i="14"/>
  <c r="F7" i="6"/>
  <c r="J16" i="30"/>
  <c r="G8" i="16"/>
  <c r="J8" i="14"/>
  <c r="E8" i="5"/>
  <c r="BM14" i="4"/>
  <c r="CB11" i="4"/>
  <c r="H14" i="21"/>
  <c r="S9" i="15"/>
  <c r="D7" i="12"/>
  <c r="D16" i="5"/>
  <c r="CU15" i="4"/>
  <c r="BA13" i="4"/>
  <c r="O9" i="20"/>
  <c r="H15" i="14"/>
  <c r="I9" i="7"/>
  <c r="D16" i="23"/>
  <c r="T12" i="15"/>
  <c r="F12" i="12"/>
  <c r="H11" i="5"/>
  <c r="E10" i="14"/>
  <c r="AM13" i="4"/>
  <c r="AH10" i="4"/>
  <c r="L8" i="4"/>
  <c r="F53" i="1"/>
  <c r="D43" i="1"/>
  <c r="C116" i="1"/>
  <c r="E11" i="16"/>
  <c r="AR16" i="4"/>
  <c r="AL13" i="4"/>
  <c r="AY11" i="4"/>
  <c r="CD9" i="4"/>
  <c r="AI8" i="4"/>
  <c r="F129" i="1"/>
  <c r="F89" i="1"/>
  <c r="F33" i="1"/>
  <c r="D13" i="1"/>
  <c r="CS9" i="4"/>
  <c r="CF9" i="4"/>
  <c r="E9" i="14"/>
  <c r="E15" i="4"/>
  <c r="AS12" i="4"/>
  <c r="CD10" i="4"/>
  <c r="AG9" i="4"/>
  <c r="BS7" i="4"/>
  <c r="E119" i="1"/>
  <c r="E87" i="1"/>
  <c r="E61" i="1"/>
  <c r="D45" i="1"/>
  <c r="CC11" i="4"/>
  <c r="CG10" i="4"/>
  <c r="F8" i="14"/>
  <c r="BV15" i="4"/>
  <c r="CH12" i="4"/>
  <c r="CB10" i="4"/>
  <c r="AF9" i="4"/>
  <c r="BR7" i="4"/>
  <c r="D119" i="1"/>
  <c r="D87" i="1"/>
  <c r="D61" i="1"/>
  <c r="C9" i="1"/>
  <c r="C36" i="1"/>
  <c r="P14" i="20"/>
  <c r="G11" i="5"/>
  <c r="L14" i="4"/>
  <c r="P12" i="4"/>
  <c r="AP10" i="4"/>
  <c r="CB8" i="4"/>
  <c r="AG7" i="4"/>
  <c r="C109" i="1"/>
  <c r="C81" i="1"/>
  <c r="C55" i="1"/>
  <c r="G8" i="4"/>
  <c r="D16" i="8"/>
  <c r="AV15" i="4"/>
  <c r="CT12" i="4"/>
  <c r="BM10" i="4"/>
  <c r="Y9" i="4"/>
  <c r="CO11" i="4"/>
  <c r="D12" i="12"/>
  <c r="W15" i="4"/>
  <c r="CD12" i="4"/>
  <c r="S11" i="4"/>
  <c r="BA9" i="4"/>
  <c r="F8" i="4"/>
  <c r="BF11" i="4"/>
  <c r="Q8" i="4"/>
  <c r="J11" i="30"/>
  <c r="F12" i="23"/>
  <c r="H8" i="20"/>
  <c r="H16" i="26"/>
  <c r="H12" i="21"/>
  <c r="D7" i="26"/>
  <c r="D13" i="30"/>
  <c r="K10" i="23"/>
  <c r="K10" i="26"/>
  <c r="P16" i="20"/>
  <c r="G9" i="30"/>
  <c r="G15" i="23"/>
  <c r="D10" i="19"/>
  <c r="G11" i="27"/>
  <c r="E15" i="20"/>
  <c r="J10" i="30"/>
  <c r="I11" i="23"/>
  <c r="D8" i="19"/>
  <c r="G9" i="20"/>
  <c r="D16" i="10"/>
  <c r="BF15" i="4"/>
  <c r="BI12" i="4"/>
  <c r="N7" i="20"/>
  <c r="D15" i="8"/>
  <c r="J12" i="5"/>
  <c r="H11" i="21"/>
  <c r="G8" i="15"/>
  <c r="O13" i="5"/>
  <c r="BQ14" i="4"/>
  <c r="L16" i="15"/>
  <c r="M7" i="14"/>
  <c r="H11" i="6"/>
  <c r="AQ15" i="4"/>
  <c r="D16" i="24"/>
  <c r="O10" i="15"/>
  <c r="M12" i="7"/>
  <c r="G8" i="5"/>
  <c r="G14" i="4"/>
  <c r="J16" i="15"/>
  <c r="E14" i="13"/>
  <c r="R16" i="5"/>
  <c r="D7" i="30"/>
  <c r="I16" i="15"/>
  <c r="J7" i="14"/>
  <c r="CU16" i="4"/>
  <c r="E14" i="4"/>
  <c r="BP11" i="4"/>
  <c r="L16" i="20"/>
  <c r="N8" i="15"/>
  <c r="D8" i="11"/>
  <c r="J15" i="5"/>
  <c r="CI15" i="4"/>
  <c r="G15" i="30"/>
  <c r="I8" i="20"/>
  <c r="H14" i="14"/>
  <c r="I7" i="7"/>
  <c r="H12" i="23"/>
  <c r="H12" i="15"/>
  <c r="F9" i="12"/>
  <c r="E15" i="30"/>
  <c r="E8" i="13"/>
  <c r="W13" i="4"/>
  <c r="J10" i="4"/>
  <c r="CS7" i="4"/>
  <c r="F49" i="1"/>
  <c r="D33" i="1"/>
  <c r="C98" i="1"/>
  <c r="J15" i="15"/>
  <c r="L16" i="4"/>
  <c r="V13" i="4"/>
  <c r="AL11" i="4"/>
  <c r="BR9" i="4"/>
  <c r="W8" i="4"/>
  <c r="F127" i="1"/>
  <c r="F85" i="1"/>
  <c r="F23" i="1"/>
  <c r="D7" i="1"/>
  <c r="CH8" i="4"/>
  <c r="BI8" i="4"/>
  <c r="F12" i="7"/>
  <c r="BZ14" i="4"/>
  <c r="AF12" i="4"/>
  <c r="BP10" i="4"/>
  <c r="U9" i="4"/>
  <c r="BG7" i="4"/>
  <c r="E113" i="1"/>
  <c r="E85" i="1"/>
  <c r="E59" i="1"/>
  <c r="D23" i="1"/>
  <c r="BI9" i="4"/>
  <c r="BH9" i="4"/>
  <c r="E15" i="12"/>
  <c r="AX15" i="4"/>
  <c r="BS12" i="4"/>
  <c r="BO10" i="4"/>
  <c r="T9" i="4"/>
  <c r="BF7" i="4"/>
  <c r="D113" i="1"/>
  <c r="D85" i="1"/>
  <c r="D59" i="1"/>
  <c r="U11" i="4"/>
  <c r="G13" i="27"/>
  <c r="D14" i="19"/>
  <c r="M8" i="5"/>
  <c r="CI13" i="4"/>
  <c r="CI11" i="4"/>
  <c r="AD10" i="4"/>
  <c r="BP8" i="4"/>
  <c r="U7" i="4"/>
  <c r="C107" i="1"/>
  <c r="C79" i="1"/>
  <c r="C53" i="1"/>
  <c r="AF7" i="4"/>
  <c r="G16" i="7"/>
  <c r="X15" i="4"/>
  <c r="CE12" i="4"/>
  <c r="BA10" i="4"/>
  <c r="CU7" i="4"/>
  <c r="BT10" i="4"/>
  <c r="F16" i="7"/>
  <c r="CR14" i="4"/>
  <c r="BP12" i="4"/>
  <c r="E10" i="30"/>
  <c r="D11" i="23"/>
  <c r="K7" i="20"/>
  <c r="E15" i="26"/>
  <c r="E9" i="21"/>
  <c r="D16" i="25"/>
  <c r="G11" i="30"/>
  <c r="I9" i="23"/>
  <c r="H9" i="26"/>
  <c r="D16" i="20"/>
  <c r="J7" i="30"/>
  <c r="E14" i="23"/>
  <c r="D11" i="18"/>
  <c r="E9" i="27"/>
  <c r="H14" i="20"/>
  <c r="E9" i="30"/>
  <c r="G10" i="23"/>
  <c r="D9" i="18"/>
  <c r="O7" i="20"/>
  <c r="E15" i="8"/>
  <c r="AT15" i="4"/>
  <c r="I13" i="30"/>
  <c r="D12" i="19"/>
  <c r="D11" i="8"/>
  <c r="P11" i="5"/>
  <c r="O15" i="20"/>
  <c r="N7" i="15"/>
  <c r="I12" i="5"/>
  <c r="F12" i="30"/>
  <c r="Q15" i="15"/>
  <c r="D15" i="13"/>
  <c r="H9" i="6"/>
  <c r="AE15" i="4"/>
  <c r="K13" i="23"/>
  <c r="J9" i="15"/>
  <c r="M11" i="7"/>
  <c r="M7" i="5"/>
  <c r="CN13" i="4"/>
  <c r="O15" i="15"/>
  <c r="E10" i="13"/>
  <c r="F16" i="5"/>
  <c r="I16" i="29"/>
  <c r="N15" i="15"/>
  <c r="D14" i="13"/>
  <c r="CI16" i="4"/>
  <c r="BZ13" i="4"/>
  <c r="BD11" i="4"/>
  <c r="I15" i="20"/>
  <c r="U7" i="15"/>
  <c r="J16" i="7"/>
  <c r="P14" i="5"/>
  <c r="BW15" i="4"/>
  <c r="I15" i="29"/>
  <c r="D13" i="18"/>
  <c r="H13" i="14"/>
  <c r="O16" i="5"/>
  <c r="H9" i="21"/>
  <c r="O11" i="15"/>
  <c r="D7" i="10"/>
  <c r="F15" i="29"/>
  <c r="F13" i="7"/>
  <c r="H13" i="4"/>
  <c r="CQ9" i="4"/>
  <c r="AK7" i="4"/>
  <c r="F45" i="1"/>
  <c r="C19" i="1"/>
  <c r="C66" i="1"/>
  <c r="N11" i="15"/>
  <c r="CE15" i="4"/>
  <c r="G13" i="4"/>
  <c r="Y11" i="4"/>
  <c r="BF9" i="4"/>
  <c r="K8" i="4"/>
  <c r="F125" i="1"/>
  <c r="F81" i="1"/>
  <c r="F19" i="1"/>
  <c r="C37" i="1"/>
  <c r="BW7" i="4"/>
  <c r="AL7" i="4"/>
  <c r="R15" i="5"/>
  <c r="BE14" i="4"/>
  <c r="R12" i="4"/>
  <c r="BD10" i="4"/>
  <c r="I9" i="4"/>
  <c r="AU7" i="4"/>
  <c r="E111" i="1"/>
  <c r="E83" i="1"/>
  <c r="E57" i="1"/>
  <c r="D15" i="1"/>
  <c r="Z8" i="4"/>
  <c r="Y8" i="4"/>
  <c r="D7" i="9"/>
  <c r="Z15" i="4"/>
  <c r="BE12" i="4"/>
  <c r="BC10" i="4"/>
  <c r="H9" i="4"/>
  <c r="AT7" i="4"/>
  <c r="D111" i="1"/>
  <c r="D83" i="1"/>
  <c r="D57" i="1"/>
  <c r="BB9" i="4"/>
  <c r="F7" i="5"/>
  <c r="F7" i="16"/>
  <c r="BI16" i="4"/>
  <c r="BP13" i="4"/>
  <c r="BV11" i="4"/>
  <c r="R10" i="4"/>
  <c r="BD8" i="4"/>
  <c r="I7" i="4"/>
  <c r="C103" i="1"/>
  <c r="C77" i="1"/>
  <c r="C51" i="1"/>
  <c r="BB11" i="4"/>
  <c r="G10" i="7"/>
  <c r="CS14" i="4"/>
  <c r="BQ12" i="4"/>
  <c r="AO10" i="4"/>
  <c r="D7" i="2"/>
  <c r="D15" i="28"/>
  <c r="F9" i="21"/>
  <c r="E16" i="25"/>
  <c r="E14" i="28"/>
  <c r="L7" i="29"/>
  <c r="F11" i="29"/>
  <c r="J10" i="20"/>
  <c r="D16" i="26"/>
  <c r="T16" i="15"/>
  <c r="H10" i="23"/>
  <c r="G7" i="29"/>
  <c r="P15" i="20"/>
  <c r="O14" i="15"/>
  <c r="E9" i="5"/>
  <c r="H7" i="26"/>
  <c r="R10" i="15"/>
  <c r="D7" i="5"/>
  <c r="N16" i="15"/>
  <c r="BO16" i="4"/>
  <c r="D12" i="22"/>
  <c r="D13" i="10"/>
  <c r="H8" i="5"/>
  <c r="L11" i="20"/>
  <c r="L9" i="14"/>
  <c r="Q16" i="4"/>
  <c r="E11" i="21"/>
  <c r="D12" i="9"/>
  <c r="R8" i="5"/>
  <c r="F11" i="15"/>
  <c r="E9" i="8"/>
  <c r="BN13" i="4"/>
  <c r="J15" i="29"/>
  <c r="I7" i="15"/>
  <c r="J10" i="7"/>
  <c r="BK15" i="4"/>
  <c r="E16" i="23"/>
  <c r="H12" i="14"/>
  <c r="G15" i="27"/>
  <c r="J10" i="15"/>
  <c r="T15" i="5"/>
  <c r="I9" i="5"/>
  <c r="AZ11" i="4"/>
  <c r="M7" i="4"/>
  <c r="E45" i="1"/>
  <c r="C48" i="1"/>
  <c r="S15" i="5"/>
  <c r="BV12" i="4"/>
  <c r="BE10" i="4"/>
  <c r="CR7" i="4"/>
  <c r="F109" i="1"/>
  <c r="F13" i="1"/>
  <c r="S8" i="4"/>
  <c r="J11" i="26"/>
  <c r="AK16" i="4"/>
  <c r="E12" i="4"/>
  <c r="CO9" i="4"/>
  <c r="AI7" i="4"/>
  <c r="E99" i="1"/>
  <c r="E55" i="1"/>
  <c r="E10" i="4"/>
  <c r="N7" i="4"/>
  <c r="O8" i="5"/>
  <c r="AR12" i="4"/>
  <c r="CN9" i="4"/>
  <c r="AH7" i="4"/>
  <c r="D99" i="1"/>
  <c r="D55" i="1"/>
  <c r="AW9" i="4"/>
  <c r="P14" i="15"/>
  <c r="Y15" i="4"/>
  <c r="BI11" i="4"/>
  <c r="AQ9" i="4"/>
  <c r="D13" i="2"/>
  <c r="C91" i="1"/>
  <c r="C49" i="1"/>
  <c r="E14" i="15"/>
  <c r="BU14" i="4"/>
  <c r="CU11" i="4"/>
  <c r="C110" i="1"/>
  <c r="D13" i="21"/>
  <c r="CS15" i="4"/>
  <c r="AN12" i="4"/>
  <c r="BL10" i="4"/>
  <c r="CL8" i="4"/>
  <c r="S7" i="4"/>
  <c r="AZ9" i="4"/>
  <c r="F118" i="1"/>
  <c r="F64" i="1"/>
  <c r="S9" i="5"/>
  <c r="C92" i="1"/>
  <c r="AI10" i="4"/>
  <c r="D12" i="8"/>
  <c r="AS15" i="4"/>
  <c r="BN12" i="4"/>
  <c r="BL9" i="4"/>
  <c r="F122" i="1"/>
  <c r="F60" i="1"/>
  <c r="BI15" i="4"/>
  <c r="C32" i="1"/>
  <c r="E12" i="17"/>
  <c r="CE16" i="4"/>
  <c r="BJ13" i="4"/>
  <c r="BR11" i="4"/>
  <c r="CI9" i="4"/>
  <c r="P8" i="4"/>
  <c r="E124" i="1"/>
  <c r="E96" i="1"/>
  <c r="E66" i="1"/>
  <c r="E40" i="1"/>
  <c r="E8" i="28"/>
  <c r="AL8" i="4"/>
  <c r="R9" i="5"/>
  <c r="S12" i="15"/>
  <c r="CO15" i="4"/>
  <c r="AA13" i="4"/>
  <c r="BC11" i="4"/>
  <c r="CH9" i="4"/>
  <c r="AM8" i="4"/>
  <c r="D124" i="1"/>
  <c r="D96" i="1"/>
  <c r="D66" i="1"/>
  <c r="D40" i="1"/>
  <c r="L7" i="23"/>
  <c r="CN12" i="4"/>
  <c r="C26" i="1"/>
  <c r="O10" i="20"/>
  <c r="C10" i="1"/>
  <c r="D11" i="28"/>
  <c r="H7" i="21"/>
  <c r="E12" i="25"/>
  <c r="E10" i="28"/>
  <c r="D14" i="28"/>
  <c r="D10" i="29"/>
  <c r="M9" i="20"/>
  <c r="J14" i="26"/>
  <c r="H16" i="15"/>
  <c r="F9" i="23"/>
  <c r="E16" i="27"/>
  <c r="D15" i="20"/>
  <c r="J13" i="15"/>
  <c r="E7" i="5"/>
  <c r="E9" i="25"/>
  <c r="F10" i="15"/>
  <c r="H13" i="30"/>
  <c r="R15" i="15"/>
  <c r="BC16" i="4"/>
  <c r="I15" i="21"/>
  <c r="D14" i="9"/>
  <c r="CL16" i="4"/>
  <c r="E10" i="20"/>
  <c r="L8" i="14"/>
  <c r="E16" i="4"/>
  <c r="E7" i="21"/>
  <c r="L16" i="7"/>
  <c r="F8" i="5"/>
  <c r="M10" i="15"/>
  <c r="E15" i="6"/>
  <c r="BB13" i="4"/>
  <c r="E12" i="28"/>
  <c r="I16" i="14"/>
  <c r="J9" i="7"/>
  <c r="AY15" i="4"/>
  <c r="I9" i="21"/>
  <c r="H11" i="14"/>
  <c r="K16" i="26"/>
  <c r="G7" i="15"/>
  <c r="H15" i="5"/>
  <c r="AT16" i="4"/>
  <c r="AM11" i="4"/>
  <c r="F111" i="1"/>
  <c r="E37" i="1"/>
  <c r="C22" i="1"/>
  <c r="S11" i="5"/>
  <c r="BG12" i="4"/>
  <c r="AS10" i="4"/>
  <c r="CF7" i="4"/>
  <c r="F107" i="1"/>
  <c r="F9" i="1"/>
  <c r="AR7" i="4"/>
  <c r="D9" i="22"/>
  <c r="K16" i="4"/>
  <c r="CK11" i="4"/>
  <c r="CC9" i="4"/>
  <c r="W7" i="4"/>
  <c r="E97" i="1"/>
  <c r="E53" i="1"/>
  <c r="R9" i="4"/>
  <c r="J7" i="26"/>
  <c r="CQ16" i="4"/>
  <c r="AD12" i="4"/>
  <c r="CB9" i="4"/>
  <c r="V7" i="4"/>
  <c r="D97" i="1"/>
  <c r="D53" i="1"/>
  <c r="CI7" i="4"/>
  <c r="T10" i="15"/>
  <c r="CT14" i="4"/>
  <c r="AV11" i="4"/>
  <c r="AE9" i="4"/>
  <c r="C129" i="1"/>
  <c r="C89" i="1"/>
  <c r="C47" i="1"/>
  <c r="I10" i="15"/>
  <c r="AX14" i="4"/>
  <c r="CH11" i="4"/>
  <c r="C82" i="1"/>
  <c r="I13" i="20"/>
  <c r="BS15" i="4"/>
  <c r="AA12" i="4"/>
  <c r="AZ10" i="4"/>
  <c r="BZ8" i="4"/>
  <c r="G7" i="4"/>
  <c r="AB9" i="4"/>
  <c r="F114" i="1"/>
  <c r="F62" i="1"/>
  <c r="CH14" i="4"/>
  <c r="C70" i="1"/>
  <c r="AJ9" i="4"/>
  <c r="G15" i="7"/>
  <c r="U15" i="4"/>
  <c r="AZ12" i="4"/>
  <c r="AN9" i="4"/>
  <c r="F116" i="1"/>
  <c r="F56" i="1"/>
  <c r="AP14" i="4"/>
  <c r="C16" i="1"/>
  <c r="K13" i="15"/>
  <c r="BD16" i="4"/>
  <c r="AS13" i="4"/>
  <c r="BE11" i="4"/>
  <c r="BW9" i="4"/>
  <c r="CK7" i="4"/>
  <c r="E122" i="1"/>
  <c r="E94" i="1"/>
  <c r="E64" i="1"/>
  <c r="E36" i="1"/>
  <c r="Q16" i="15"/>
  <c r="AM7" i="4"/>
  <c r="BH15" i="4"/>
  <c r="D9" i="15"/>
  <c r="BJ15" i="4"/>
  <c r="K13" i="4"/>
  <c r="AP11" i="4"/>
  <c r="BV9" i="4"/>
  <c r="AA8" i="4"/>
  <c r="D122" i="1"/>
  <c r="D94" i="1"/>
  <c r="D64" i="1"/>
  <c r="D36" i="1"/>
  <c r="J12" i="4"/>
  <c r="F10" i="16"/>
  <c r="E12" i="27"/>
  <c r="G7" i="20"/>
  <c r="D7" i="28"/>
  <c r="K11" i="20"/>
  <c r="E8" i="25"/>
  <c r="G12" i="26"/>
  <c r="D10" i="28"/>
  <c r="E16" i="26"/>
  <c r="P8" i="20"/>
  <c r="D11" i="25"/>
  <c r="F14" i="30"/>
  <c r="E10" i="21"/>
  <c r="F11" i="27"/>
  <c r="J9" i="20"/>
  <c r="Q12" i="15"/>
  <c r="U16" i="4"/>
  <c r="L14" i="23"/>
  <c r="F8" i="12"/>
  <c r="I8" i="30"/>
  <c r="Q10" i="15"/>
  <c r="AQ16" i="4"/>
  <c r="F10" i="20"/>
  <c r="E14" i="8"/>
  <c r="F16" i="4"/>
  <c r="Q8" i="20"/>
  <c r="M16" i="7"/>
  <c r="CL15" i="4"/>
  <c r="I7" i="20"/>
  <c r="L15" i="7"/>
  <c r="P16" i="4"/>
  <c r="T9" i="15"/>
  <c r="E13" i="6"/>
  <c r="AP13" i="4"/>
  <c r="D16" i="27"/>
  <c r="I15" i="14"/>
  <c r="D11" i="6"/>
  <c r="AM15" i="4"/>
  <c r="H15" i="20"/>
  <c r="E13" i="13"/>
  <c r="K12" i="26"/>
  <c r="G15" i="14"/>
  <c r="T13" i="5"/>
  <c r="M16" i="4"/>
  <c r="Z11" i="4"/>
  <c r="F101" i="1"/>
  <c r="E23" i="1"/>
  <c r="BF13" i="4"/>
  <c r="G9" i="5"/>
  <c r="AT12" i="4"/>
  <c r="AG10" i="4"/>
  <c r="BT7" i="4"/>
  <c r="F103" i="1"/>
  <c r="E47" i="1"/>
  <c r="CB16" i="4"/>
  <c r="G16" i="20"/>
  <c r="CC15" i="4"/>
  <c r="BX11" i="4"/>
  <c r="BQ9" i="4"/>
  <c r="K7" i="4"/>
  <c r="E95" i="1"/>
  <c r="E51" i="1"/>
  <c r="AE8" i="4"/>
  <c r="Q14" i="20"/>
  <c r="BP16" i="4"/>
  <c r="Q12" i="4"/>
  <c r="BP9" i="4"/>
  <c r="J7" i="4"/>
  <c r="D95" i="1"/>
  <c r="D51" i="1"/>
  <c r="C112" i="1"/>
  <c r="E7" i="15"/>
  <c r="BV14" i="4"/>
  <c r="AI11" i="4"/>
  <c r="S9" i="4"/>
  <c r="C127" i="1"/>
  <c r="C87" i="1"/>
  <c r="C45" i="1"/>
  <c r="F13" i="14"/>
  <c r="AD14" i="4"/>
  <c r="BU11" i="4"/>
  <c r="C56" i="1"/>
  <c r="D14" i="15"/>
  <c r="BT14" i="4"/>
  <c r="N12" i="4"/>
  <c r="AN10" i="4"/>
  <c r="BN8" i="4"/>
  <c r="D11" i="2"/>
  <c r="CK8" i="4"/>
  <c r="F110" i="1"/>
  <c r="F58" i="1"/>
  <c r="CT13" i="4"/>
  <c r="C54" i="1"/>
  <c r="AW8" i="4"/>
  <c r="G9" i="7"/>
  <c r="BR14" i="4"/>
  <c r="AM12" i="4"/>
  <c r="P9" i="4"/>
  <c r="F112" i="1"/>
  <c r="F52" i="1"/>
  <c r="AQ13" i="4"/>
  <c r="I9" i="20"/>
  <c r="O9" i="15"/>
  <c r="X16" i="4"/>
  <c r="AB13" i="4"/>
  <c r="AQ11" i="4"/>
  <c r="BK9" i="4"/>
  <c r="BY7" i="4"/>
  <c r="E118" i="1"/>
  <c r="E92" i="1"/>
  <c r="E62" i="1"/>
  <c r="E34" i="1"/>
  <c r="F14" i="7"/>
  <c r="C126" i="1"/>
  <c r="CS13" i="4"/>
  <c r="F11" i="14"/>
  <c r="AL15" i="4"/>
  <c r="CO12" i="4"/>
  <c r="AC11" i="4"/>
  <c r="BJ9" i="4"/>
  <c r="O8" i="4"/>
  <c r="D118" i="1"/>
  <c r="D92" i="1"/>
  <c r="D62" i="1"/>
  <c r="D34" i="1"/>
  <c r="R12" i="15"/>
  <c r="CH10" i="4"/>
  <c r="G15" i="16"/>
  <c r="E12" i="13"/>
  <c r="G7" i="7"/>
  <c r="E15" i="27"/>
  <c r="N10" i="20"/>
  <c r="D12" i="24"/>
  <c r="D11" i="26"/>
  <c r="G14" i="27"/>
  <c r="K14" i="26"/>
  <c r="D8" i="20"/>
  <c r="D7" i="25"/>
  <c r="I12" i="30"/>
  <c r="G8" i="21"/>
  <c r="D9" i="27"/>
  <c r="M8" i="20"/>
  <c r="E12" i="15"/>
  <c r="I16" i="4"/>
  <c r="F11" i="23"/>
  <c r="D14" i="11"/>
  <c r="D14" i="29"/>
  <c r="E10" i="15"/>
  <c r="AE16" i="4"/>
  <c r="L7" i="20"/>
  <c r="E10" i="8"/>
  <c r="CA15" i="4"/>
  <c r="J7" i="20"/>
  <c r="M15" i="7"/>
  <c r="BZ15" i="4"/>
  <c r="D16" i="17"/>
  <c r="L14" i="7"/>
  <c r="CK15" i="4"/>
  <c r="H9" i="15"/>
  <c r="E11" i="6"/>
  <c r="AD13" i="4"/>
  <c r="J12" i="23"/>
  <c r="I14" i="14"/>
  <c r="D7" i="6"/>
  <c r="AZ14" i="4"/>
  <c r="P13" i="20"/>
  <c r="D7" i="11"/>
  <c r="K8" i="26"/>
  <c r="G14" i="14"/>
  <c r="H13" i="5"/>
  <c r="CF15" i="4"/>
  <c r="M11" i="4"/>
  <c r="F97" i="1"/>
  <c r="E13" i="1"/>
  <c r="AN11" i="4"/>
  <c r="CS16" i="4"/>
  <c r="AG12" i="4"/>
  <c r="U10" i="4"/>
  <c r="BH7" i="4"/>
  <c r="F99" i="1"/>
  <c r="E41" i="1"/>
  <c r="BY12" i="4"/>
  <c r="E8" i="20"/>
  <c r="BA15" i="4"/>
  <c r="BK11" i="4"/>
  <c r="BE9" i="4"/>
  <c r="D15" i="2"/>
  <c r="E91" i="1"/>
  <c r="E49" i="1"/>
  <c r="BD7" i="4"/>
  <c r="D16" i="19"/>
  <c r="AJ16" i="4"/>
  <c r="BW11" i="4"/>
  <c r="BD9" i="4"/>
  <c r="D14" i="2"/>
  <c r="D91" i="1"/>
  <c r="D49" i="1"/>
  <c r="C90" i="1"/>
  <c r="E14" i="14"/>
  <c r="AY14" i="4"/>
  <c r="V11" i="4"/>
  <c r="G9" i="4"/>
  <c r="C125" i="1"/>
  <c r="C85" i="1"/>
  <c r="C43" i="1"/>
  <c r="F7" i="14"/>
  <c r="J14" i="4"/>
  <c r="AH11" i="4"/>
  <c r="C34" i="1"/>
  <c r="H10" i="15"/>
  <c r="AW14" i="4"/>
  <c r="CT11" i="4"/>
  <c r="AB10" i="4"/>
  <c r="BB8" i="4"/>
  <c r="BK13" i="4"/>
  <c r="BM8" i="4"/>
  <c r="F106" i="1"/>
  <c r="F54" i="1"/>
  <c r="J13" i="4"/>
  <c r="C46" i="1"/>
  <c r="AX7" i="4"/>
  <c r="G12" i="6"/>
  <c r="AV14" i="4"/>
  <c r="Z12" i="4"/>
  <c r="BY8" i="4"/>
  <c r="F108" i="1"/>
  <c r="F46" i="1"/>
  <c r="W12" i="4"/>
  <c r="M16" i="5"/>
  <c r="E12" i="14"/>
  <c r="CQ15" i="4"/>
  <c r="M13" i="4"/>
  <c r="AD11" i="4"/>
  <c r="AY9" i="4"/>
  <c r="BM7" i="4"/>
  <c r="E116" i="1"/>
  <c r="E90" i="1"/>
  <c r="E60" i="1"/>
  <c r="E32" i="1"/>
  <c r="F10" i="6"/>
  <c r="C106" i="1"/>
  <c r="BJ12" i="4"/>
  <c r="D8" i="8"/>
  <c r="N15" i="4"/>
  <c r="BZ12" i="4"/>
  <c r="P11" i="4"/>
  <c r="AX9" i="4"/>
  <c r="BX7" i="4"/>
  <c r="D116" i="1"/>
  <c r="D90" i="1"/>
  <c r="D60" i="1"/>
  <c r="D32" i="1"/>
  <c r="L10" i="4"/>
  <c r="F10" i="27"/>
  <c r="H15" i="23"/>
  <c r="E10" i="22"/>
  <c r="D8" i="27"/>
  <c r="G10" i="29"/>
  <c r="L10" i="23"/>
  <c r="J13" i="29"/>
  <c r="E14" i="27"/>
  <c r="D13" i="28"/>
  <c r="G16" i="15"/>
  <c r="I15" i="26"/>
  <c r="E13" i="5"/>
  <c r="G13" i="20"/>
  <c r="D15" i="5"/>
  <c r="N8" i="14"/>
  <c r="L13" i="23"/>
  <c r="N8" i="7"/>
  <c r="D16" i="28"/>
  <c r="G7" i="6"/>
  <c r="D10" i="23"/>
  <c r="F13" i="6"/>
  <c r="D15" i="18"/>
  <c r="AY16" i="4"/>
  <c r="I15" i="30"/>
  <c r="D16" i="12"/>
  <c r="CT16" i="4"/>
  <c r="N13" i="15"/>
  <c r="I13" i="5"/>
  <c r="G11" i="14"/>
  <c r="F12" i="15"/>
  <c r="BG9" i="4"/>
  <c r="F11" i="1"/>
  <c r="E9" i="22"/>
  <c r="O14" i="4"/>
  <c r="V9" i="4"/>
  <c r="F119" i="1"/>
  <c r="E11" i="1"/>
  <c r="U14" i="4"/>
  <c r="BS13" i="4"/>
  <c r="T10" i="4"/>
  <c r="E125" i="1"/>
  <c r="E67" i="1"/>
  <c r="C60" i="1"/>
  <c r="G15" i="5"/>
  <c r="AJ11" i="4"/>
  <c r="U8" i="4"/>
  <c r="D77" i="1"/>
  <c r="T7" i="4"/>
  <c r="F11" i="7"/>
  <c r="BD12" i="4"/>
  <c r="T8" i="4"/>
  <c r="C97" i="1"/>
  <c r="G11" i="4"/>
  <c r="AH16" i="4"/>
  <c r="CA8" i="4"/>
  <c r="Z7" i="4"/>
  <c r="CG13" i="4"/>
  <c r="CL10" i="4"/>
  <c r="R8" i="4"/>
  <c r="AA10" i="4"/>
  <c r="F94" i="1"/>
  <c r="F18" i="1"/>
  <c r="F16" i="14"/>
  <c r="F12" i="14"/>
  <c r="CE13" i="4"/>
  <c r="AM10" i="4"/>
  <c r="F92" i="1"/>
  <c r="F8" i="1"/>
  <c r="AU10" i="4"/>
  <c r="L10" i="5"/>
  <c r="AY12" i="4"/>
  <c r="N10" i="4"/>
  <c r="AC7" i="4"/>
  <c r="E102" i="1"/>
  <c r="E54" i="1"/>
  <c r="E10" i="1"/>
  <c r="C62" i="1"/>
  <c r="K8" i="23"/>
  <c r="AS14" i="4"/>
  <c r="CD11" i="4"/>
  <c r="N9" i="4"/>
  <c r="D128" i="1"/>
  <c r="D84" i="1"/>
  <c r="D44" i="1"/>
  <c r="G7" i="5"/>
  <c r="C68" i="1"/>
  <c r="CG14" i="4"/>
  <c r="G14" i="21"/>
  <c r="O14" i="20"/>
  <c r="D15" i="9"/>
  <c r="S10" i="5"/>
  <c r="J12" i="14"/>
  <c r="CK13" i="4"/>
  <c r="K15" i="4"/>
  <c r="CL11" i="4"/>
  <c r="M11" i="15"/>
  <c r="AJ15" i="4"/>
  <c r="D125" i="1"/>
  <c r="CA10" i="4"/>
  <c r="AW13" i="4"/>
  <c r="BY9" i="4"/>
  <c r="AV10" i="4"/>
  <c r="E8" i="4"/>
  <c r="Q15" i="4"/>
  <c r="E84" i="1"/>
  <c r="G10" i="6"/>
  <c r="D110" i="1"/>
  <c r="BN11" i="4"/>
  <c r="H9" i="23"/>
  <c r="D12" i="21"/>
  <c r="W14" i="4"/>
  <c r="K9" i="15"/>
  <c r="P8" i="15"/>
  <c r="F8" i="16"/>
  <c r="N9" i="20"/>
  <c r="AD9" i="4"/>
  <c r="F63" i="1"/>
  <c r="E101" i="1"/>
  <c r="G10" i="4"/>
  <c r="AW15" i="4"/>
  <c r="C67" i="1"/>
  <c r="L14" i="5"/>
  <c r="AP7" i="4"/>
  <c r="CF16" i="4"/>
  <c r="AY7" i="4"/>
  <c r="BX8" i="4"/>
  <c r="Z13" i="4"/>
  <c r="AW10" i="4"/>
  <c r="D22" i="1"/>
  <c r="F7" i="27"/>
  <c r="I11" i="21"/>
  <c r="D7" i="19"/>
  <c r="D13" i="24"/>
  <c r="D15" i="27"/>
  <c r="J9" i="23"/>
  <c r="F14" i="23"/>
  <c r="F9" i="27"/>
  <c r="D9" i="28"/>
  <c r="J15" i="30"/>
  <c r="I11" i="26"/>
  <c r="E11" i="5"/>
  <c r="O11" i="20"/>
  <c r="J14" i="5"/>
  <c r="N7" i="14"/>
  <c r="F10" i="23"/>
  <c r="N7" i="7"/>
  <c r="D11" i="27"/>
  <c r="S16" i="5"/>
  <c r="G11" i="22"/>
  <c r="F11" i="6"/>
  <c r="E8" i="17"/>
  <c r="BL15" i="4"/>
  <c r="I10" i="30"/>
  <c r="D13" i="12"/>
  <c r="CH16" i="4"/>
  <c r="U12" i="15"/>
  <c r="O12" i="5"/>
  <c r="G10" i="14"/>
  <c r="J8" i="15"/>
  <c r="AU9" i="4"/>
  <c r="F7" i="1"/>
  <c r="I16" i="20"/>
  <c r="BU13" i="4"/>
  <c r="J9" i="4"/>
  <c r="F113" i="1"/>
  <c r="D47" i="1"/>
  <c r="AV12" i="4"/>
  <c r="AZ13" i="4"/>
  <c r="H10" i="4"/>
  <c r="E123" i="1"/>
  <c r="E65" i="1"/>
  <c r="C40" i="1"/>
  <c r="I11" i="5"/>
  <c r="W11" i="4"/>
  <c r="I8" i="4"/>
  <c r="D75" i="1"/>
  <c r="BO11" i="4"/>
  <c r="F16" i="6"/>
  <c r="AP12" i="4"/>
  <c r="H8" i="4"/>
  <c r="C95" i="1"/>
  <c r="BN9" i="4"/>
  <c r="CT15" i="4"/>
  <c r="CN7" i="4"/>
  <c r="D15" i="23"/>
  <c r="BL13" i="4"/>
  <c r="BY10" i="4"/>
  <c r="CA7" i="4"/>
  <c r="BX9" i="4"/>
  <c r="F90" i="1"/>
  <c r="F10" i="1"/>
  <c r="T16" i="4"/>
  <c r="E9" i="12"/>
  <c r="AT13" i="4"/>
  <c r="O10" i="4"/>
  <c r="F88" i="1"/>
  <c r="E11" i="14"/>
  <c r="X9" i="4"/>
  <c r="R7" i="5"/>
  <c r="AL12" i="4"/>
  <c r="CU9" i="4"/>
  <c r="Q7" i="4"/>
  <c r="E98" i="1"/>
  <c r="E52" i="1"/>
  <c r="E8" i="1"/>
  <c r="C44" i="1"/>
  <c r="P10" i="20"/>
  <c r="X14" i="4"/>
  <c r="BQ11" i="4"/>
  <c r="CU8" i="4"/>
  <c r="D126" i="1"/>
  <c r="D82" i="1"/>
  <c r="D42" i="1"/>
  <c r="V16" i="4"/>
  <c r="C42" i="1"/>
  <c r="CH15" i="4"/>
  <c r="D11" i="22"/>
  <c r="E10" i="25"/>
  <c r="E11" i="23"/>
  <c r="F13" i="15"/>
  <c r="P15" i="4"/>
  <c r="D11" i="15"/>
  <c r="AV8" i="4"/>
  <c r="BS8" i="4"/>
  <c r="CI12" i="4"/>
  <c r="E21" i="1"/>
  <c r="D67" i="1"/>
  <c r="BQ7" i="4"/>
  <c r="BK12" i="4"/>
  <c r="AQ7" i="4"/>
  <c r="AI12" i="4"/>
  <c r="F70" i="1"/>
  <c r="CR11" i="4"/>
  <c r="E44" i="1"/>
  <c r="BI13" i="4"/>
  <c r="D70" i="1"/>
  <c r="I12" i="21"/>
  <c r="J11" i="23"/>
  <c r="K11" i="15"/>
  <c r="T8" i="5"/>
  <c r="L9" i="5"/>
  <c r="J11" i="7"/>
  <c r="H10" i="6"/>
  <c r="G12" i="7"/>
  <c r="F9" i="4"/>
  <c r="AT8" i="4"/>
  <c r="AH14" i="4"/>
  <c r="BA11" i="4"/>
  <c r="D7" i="18"/>
  <c r="BA12" i="4"/>
  <c r="F68" i="1"/>
  <c r="CC12" i="4"/>
  <c r="F12" i="20"/>
  <c r="E126" i="1"/>
  <c r="G13" i="7"/>
  <c r="AY8" i="4"/>
  <c r="BX13" i="4"/>
  <c r="J12" i="29"/>
  <c r="L11" i="15"/>
  <c r="S16" i="4"/>
  <c r="L15" i="23"/>
  <c r="K15" i="23"/>
  <c r="H8" i="23"/>
  <c r="D13" i="23"/>
  <c r="D7" i="27"/>
  <c r="F15" i="23"/>
  <c r="K15" i="26"/>
  <c r="I7" i="26"/>
  <c r="BG14" i="4"/>
  <c r="I13" i="15"/>
  <c r="I10" i="29"/>
  <c r="E15" i="13"/>
  <c r="I11" i="15"/>
  <c r="H12" i="5"/>
  <c r="E16" i="17"/>
  <c r="G16" i="5"/>
  <c r="N10" i="15"/>
  <c r="L11" i="5"/>
  <c r="O8" i="15"/>
  <c r="AN15" i="4"/>
  <c r="K12" i="20"/>
  <c r="J14" i="7"/>
  <c r="AB14" i="4"/>
  <c r="I12" i="15"/>
  <c r="O13" i="20"/>
  <c r="D8" i="9"/>
  <c r="BG15" i="4"/>
  <c r="CF8" i="4"/>
  <c r="C7" i="1"/>
  <c r="R7" i="15"/>
  <c r="T12" i="4"/>
  <c r="CQ8" i="4"/>
  <c r="F77" i="1"/>
  <c r="C15" i="1"/>
  <c r="D11" i="16"/>
  <c r="AK13" i="4"/>
  <c r="CD8" i="4"/>
  <c r="E109" i="1"/>
  <c r="E43" i="1"/>
  <c r="G8" i="6"/>
  <c r="CU14" i="4"/>
  <c r="AQ10" i="4"/>
  <c r="D129" i="1"/>
  <c r="D73" i="1"/>
  <c r="CG15" i="4"/>
  <c r="AI16" i="4"/>
  <c r="I11" i="4"/>
  <c r="CO7" i="4"/>
  <c r="C75" i="1"/>
  <c r="D9" i="30"/>
  <c r="CH13" i="4"/>
  <c r="H7" i="4"/>
  <c r="E13" i="14"/>
  <c r="AU13" i="4"/>
  <c r="P10" i="4"/>
  <c r="BO7" i="4"/>
  <c r="AO8" i="4"/>
  <c r="F86" i="1"/>
  <c r="AJ12" i="4"/>
  <c r="BI14" i="4"/>
  <c r="S13" i="5"/>
  <c r="AE13" i="4"/>
  <c r="BA8" i="4"/>
  <c r="F84" i="1"/>
  <c r="BU10" i="4"/>
  <c r="M8" i="4"/>
  <c r="BM15" i="4"/>
  <c r="Y12" i="4"/>
  <c r="AM9" i="4"/>
  <c r="E7" i="4"/>
  <c r="E88" i="1"/>
  <c r="E48" i="1"/>
  <c r="F13" i="5"/>
  <c r="C18" i="1"/>
  <c r="G14" i="7"/>
  <c r="CU13" i="4"/>
  <c r="CI10" i="4"/>
  <c r="CI8" i="4"/>
  <c r="D114" i="1"/>
  <c r="D80" i="1"/>
  <c r="D30" i="1"/>
  <c r="BX12" i="4"/>
  <c r="J10" i="23"/>
  <c r="L12" i="23"/>
  <c r="D12" i="15"/>
  <c r="D10" i="15"/>
  <c r="I9" i="15"/>
  <c r="D8" i="17"/>
  <c r="Q10" i="20"/>
  <c r="CL9" i="4"/>
  <c r="BZ9" i="4"/>
  <c r="BF8" i="4"/>
  <c r="BB14" i="4"/>
  <c r="CL12" i="4"/>
  <c r="C71" i="1"/>
  <c r="O13" i="4"/>
  <c r="F72" i="1"/>
  <c r="CQ12" i="4"/>
  <c r="H11" i="23"/>
  <c r="E128" i="1"/>
  <c r="F10" i="14"/>
  <c r="BK8" i="4"/>
  <c r="BJ14" i="4"/>
  <c r="G8" i="22"/>
  <c r="H13" i="20"/>
  <c r="I16" i="5"/>
  <c r="G10" i="5"/>
  <c r="CK14" i="4"/>
  <c r="T7" i="15"/>
  <c r="AJ8" i="4"/>
  <c r="BG8" i="4"/>
  <c r="BT12" i="4"/>
  <c r="AN13" i="4"/>
  <c r="D123" i="1"/>
  <c r="BN10" i="4"/>
  <c r="AG13" i="4"/>
  <c r="BM9" i="4"/>
  <c r="AK9" i="4"/>
  <c r="BZ7" i="4"/>
  <c r="CL14" i="4"/>
  <c r="E82" i="1"/>
  <c r="AR13" i="4"/>
  <c r="D68" i="1"/>
  <c r="BG10" i="4"/>
  <c r="E12" i="21"/>
  <c r="F10" i="21"/>
  <c r="K14" i="4"/>
  <c r="E16" i="21"/>
  <c r="I14" i="23"/>
  <c r="F7" i="23"/>
  <c r="L11" i="23"/>
  <c r="G15" i="21"/>
  <c r="D14" i="23"/>
  <c r="H14" i="26"/>
  <c r="G11" i="23"/>
  <c r="AU14" i="4"/>
  <c r="P12" i="15"/>
  <c r="E7" i="28"/>
  <c r="E11" i="13"/>
  <c r="P10" i="15"/>
  <c r="T10" i="5"/>
  <c r="E10" i="17"/>
  <c r="M15" i="5"/>
  <c r="U9" i="15"/>
  <c r="R10" i="5"/>
  <c r="J7" i="15"/>
  <c r="AB15" i="4"/>
  <c r="H11" i="20"/>
  <c r="J13" i="7"/>
  <c r="P14" i="4"/>
  <c r="P11" i="15"/>
  <c r="I12" i="20"/>
  <c r="E16" i="8"/>
  <c r="AI15" i="4"/>
  <c r="BH8" i="4"/>
  <c r="AC10" i="4"/>
  <c r="F15" i="14"/>
  <c r="F12" i="4"/>
  <c r="CE8" i="4"/>
  <c r="F73" i="1"/>
  <c r="AU11" i="4"/>
  <c r="I15" i="15"/>
  <c r="U13" i="4"/>
  <c r="BR8" i="4"/>
  <c r="E107" i="1"/>
  <c r="E33" i="1"/>
  <c r="BU16" i="4"/>
  <c r="BW14" i="4"/>
  <c r="AE10" i="4"/>
  <c r="D127" i="1"/>
  <c r="D71" i="1"/>
  <c r="AM14" i="4"/>
  <c r="H16" i="4"/>
  <c r="CN10" i="4"/>
  <c r="CC7" i="4"/>
  <c r="C73" i="1"/>
  <c r="E13" i="21"/>
  <c r="BO13" i="4"/>
  <c r="AV16" i="4"/>
  <c r="F10" i="7"/>
  <c r="AF13" i="4"/>
  <c r="CK9" i="4"/>
  <c r="BC7" i="4"/>
  <c r="CL7" i="4"/>
  <c r="F82" i="1"/>
  <c r="AO11" i="4"/>
  <c r="I13" i="4"/>
  <c r="M10" i="5"/>
  <c r="N13" i="4"/>
  <c r="AC8" i="4"/>
  <c r="F80" i="1"/>
  <c r="CG9" i="4"/>
  <c r="L10" i="29"/>
  <c r="AO15" i="4"/>
  <c r="L12" i="4"/>
  <c r="AA9" i="4"/>
  <c r="D9" i="2"/>
  <c r="E86" i="1"/>
  <c r="E46" i="1"/>
  <c r="M15" i="4"/>
  <c r="K8" i="15"/>
  <c r="G8" i="7"/>
  <c r="CA13" i="4"/>
  <c r="BV10" i="4"/>
  <c r="BW8" i="4"/>
  <c r="D112" i="1"/>
  <c r="D72" i="1"/>
  <c r="D28" i="1"/>
  <c r="AK15" i="4"/>
  <c r="D9" i="21"/>
  <c r="I13" i="21"/>
  <c r="AI14" i="4"/>
  <c r="H10" i="5"/>
  <c r="F10" i="5"/>
  <c r="J12" i="7"/>
  <c r="E12" i="8"/>
  <c r="F9" i="14"/>
  <c r="F67" i="1"/>
  <c r="E103" i="1"/>
  <c r="S10" i="4"/>
  <c r="BU15" i="4"/>
  <c r="N13" i="20"/>
  <c r="F14" i="6"/>
  <c r="BN7" i="4"/>
  <c r="S7" i="5"/>
  <c r="BV8" i="4"/>
  <c r="O9" i="4"/>
  <c r="V14" i="4"/>
  <c r="BI10" i="4"/>
  <c r="D26" i="1"/>
  <c r="F7" i="21"/>
  <c r="G16" i="23"/>
  <c r="I7" i="23"/>
  <c r="M12" i="15"/>
  <c r="J10" i="14"/>
  <c r="BY13" i="4"/>
  <c r="CQ13" i="4"/>
  <c r="BY11" i="4"/>
  <c r="Q7" i="15"/>
  <c r="E15" i="1"/>
  <c r="D65" i="1"/>
  <c r="BE7" i="4"/>
  <c r="AB11" i="4"/>
  <c r="AE7" i="4"/>
  <c r="AA11" i="4"/>
  <c r="F66" i="1"/>
  <c r="CE11" i="4"/>
  <c r="E42" i="1"/>
  <c r="G13" i="5"/>
  <c r="D108" i="1"/>
  <c r="D11" i="21"/>
  <c r="N8" i="20"/>
  <c r="D11" i="7"/>
  <c r="D8" i="16"/>
  <c r="F11" i="30"/>
  <c r="I7" i="30"/>
  <c r="D16" i="13"/>
  <c r="D7" i="7"/>
  <c r="R8" i="15"/>
  <c r="L13" i="14"/>
  <c r="D8" i="15"/>
  <c r="D10" i="13"/>
  <c r="F16" i="15"/>
  <c r="M11" i="29"/>
  <c r="G8" i="20"/>
  <c r="CK12" i="4"/>
  <c r="AQ8" i="4"/>
  <c r="L11" i="4"/>
  <c r="F59" i="1"/>
  <c r="R11" i="5"/>
  <c r="AH8" i="4"/>
  <c r="C41" i="1"/>
  <c r="M14" i="4"/>
  <c r="D109" i="1"/>
  <c r="W10" i="4"/>
  <c r="F10" i="4"/>
  <c r="C65" i="1"/>
  <c r="BB12" i="4"/>
  <c r="O10" i="5"/>
  <c r="AO9" i="4"/>
  <c r="R7" i="4"/>
  <c r="AX8" i="4"/>
  <c r="BF16" i="4"/>
  <c r="BB7" i="4"/>
  <c r="C124" i="1"/>
  <c r="BN14" i="4"/>
  <c r="BL8" i="4"/>
  <c r="E80" i="1"/>
  <c r="AW12" i="4"/>
  <c r="I7" i="5"/>
  <c r="AK10" i="4"/>
  <c r="D106" i="1"/>
  <c r="D18" i="1"/>
  <c r="BT9" i="4"/>
  <c r="BU8" i="4"/>
  <c r="CR13" i="4"/>
  <c r="L15" i="15"/>
  <c r="E25" i="1"/>
  <c r="BJ11" i="4"/>
  <c r="AR8" i="4"/>
  <c r="AP8" i="4"/>
  <c r="F104" i="1"/>
  <c r="E58" i="1"/>
  <c r="D88" i="1"/>
  <c r="D13" i="17"/>
  <c r="L12" i="7"/>
  <c r="G14" i="15"/>
  <c r="AH9" i="4"/>
  <c r="C96" i="1"/>
  <c r="AF8" i="4"/>
  <c r="I14" i="4"/>
  <c r="F14" i="4"/>
  <c r="AO7" i="4"/>
  <c r="Z9" i="4"/>
  <c r="G14" i="30"/>
  <c r="D14" i="24"/>
  <c r="E11" i="28"/>
  <c r="AV7" i="4"/>
  <c r="G7" i="16"/>
  <c r="C123" i="1"/>
  <c r="M12" i="4"/>
  <c r="F42" i="1"/>
  <c r="E30" i="1"/>
  <c r="BL7" i="4"/>
  <c r="F8" i="21"/>
  <c r="BB15" i="4"/>
  <c r="F15" i="27"/>
  <c r="C104" i="1"/>
  <c r="CC8" i="4"/>
  <c r="M14" i="5"/>
  <c r="CF11" i="4"/>
  <c r="F36" i="1"/>
  <c r="CT10" i="4"/>
  <c r="D56" i="1"/>
  <c r="D14" i="22"/>
  <c r="BC14" i="4"/>
  <c r="I16" i="7"/>
  <c r="X7" i="4"/>
  <c r="U10" i="15"/>
  <c r="C119" i="1"/>
  <c r="F40" i="1"/>
  <c r="F15" i="7"/>
  <c r="E26" i="1"/>
  <c r="O7" i="4"/>
  <c r="D8" i="28"/>
  <c r="AQ14" i="4"/>
  <c r="J16" i="26"/>
  <c r="C58" i="1"/>
  <c r="D9" i="1"/>
  <c r="AT11" i="4"/>
  <c r="R11" i="4"/>
  <c r="E108" i="1"/>
  <c r="AB7" i="4"/>
  <c r="L9" i="20"/>
  <c r="G14" i="26"/>
  <c r="CO10" i="4"/>
  <c r="F41" i="1"/>
  <c r="E73" i="1"/>
  <c r="CF12" i="4"/>
  <c r="AG11" i="4"/>
  <c r="CK10" i="4"/>
  <c r="E106" i="1"/>
  <c r="P7" i="4"/>
  <c r="I15" i="23"/>
  <c r="G10" i="26"/>
  <c r="BH16" i="4"/>
  <c r="BK10" i="4"/>
  <c r="E104" i="1"/>
  <c r="D8" i="2"/>
  <c r="M16" i="15"/>
  <c r="I9" i="30"/>
  <c r="Q7" i="20"/>
  <c r="D12" i="13"/>
  <c r="D16" i="6"/>
  <c r="F8" i="15"/>
  <c r="L12" i="14"/>
  <c r="K7" i="15"/>
  <c r="D9" i="11"/>
  <c r="M15" i="15"/>
  <c r="G8" i="29"/>
  <c r="D8" i="18"/>
  <c r="BW12" i="4"/>
  <c r="BP7" i="4"/>
  <c r="CR10" i="4"/>
  <c r="F55" i="1"/>
  <c r="F9" i="5"/>
  <c r="V8" i="4"/>
  <c r="C25" i="1"/>
  <c r="BR13" i="4"/>
  <c r="D107" i="1"/>
  <c r="CS8" i="4"/>
  <c r="CA9" i="4"/>
  <c r="C63" i="1"/>
  <c r="AO12" i="4"/>
  <c r="CG16" i="4"/>
  <c r="AC9" i="4"/>
  <c r="D10" i="2"/>
  <c r="BK7" i="4"/>
  <c r="Y16" i="4"/>
  <c r="AD7" i="4"/>
  <c r="C88" i="1"/>
  <c r="AT14" i="4"/>
  <c r="AZ8" i="4"/>
  <c r="E72" i="1"/>
  <c r="O11" i="4"/>
  <c r="CD16" i="4"/>
  <c r="Y10" i="4"/>
  <c r="D104" i="1"/>
  <c r="D16" i="1"/>
  <c r="D10" i="18"/>
  <c r="E10" i="16"/>
  <c r="G11" i="6"/>
  <c r="BW16" i="4"/>
  <c r="G13" i="14"/>
  <c r="AT9" i="4"/>
  <c r="C118" i="1"/>
  <c r="C23" i="1"/>
  <c r="F102" i="1"/>
  <c r="BW13" i="4"/>
  <c r="CI14" i="4"/>
  <c r="F10" i="29"/>
  <c r="G9" i="6"/>
  <c r="G12" i="14"/>
  <c r="E19" i="1"/>
  <c r="AW11" i="4"/>
  <c r="C11" i="1"/>
  <c r="F98" i="1"/>
  <c r="BM12" i="4"/>
  <c r="BK14" i="4"/>
  <c r="F8" i="7"/>
  <c r="CS12" i="4"/>
  <c r="AR14" i="4"/>
  <c r="R13" i="4"/>
  <c r="F91" i="1"/>
  <c r="AX11" i="4"/>
  <c r="D41" i="1"/>
  <c r="C8" i="1"/>
  <c r="G12" i="23"/>
  <c r="E16" i="13"/>
  <c r="BL12" i="4"/>
  <c r="M7" i="29"/>
  <c r="G16" i="4"/>
  <c r="AQ12" i="4"/>
  <c r="F87" i="1"/>
  <c r="E79" i="1"/>
  <c r="AH13" i="4"/>
  <c r="BT11" i="4"/>
  <c r="G9" i="21"/>
  <c r="BW10" i="4"/>
  <c r="AX12" i="4"/>
  <c r="F13" i="23"/>
  <c r="T15" i="4"/>
  <c r="S12" i="4"/>
  <c r="F71" i="1"/>
  <c r="E77" i="1"/>
  <c r="S13" i="4"/>
  <c r="BG11" i="4"/>
  <c r="AS11" i="4"/>
  <c r="BJ10" i="4"/>
  <c r="AK12" i="4"/>
  <c r="I10" i="20"/>
  <c r="H15" i="4"/>
  <c r="G12" i="4"/>
  <c r="I15" i="7"/>
  <c r="L7" i="4"/>
  <c r="F7" i="15"/>
  <c r="C113" i="1"/>
  <c r="F34" i="1"/>
  <c r="F9" i="7"/>
  <c r="E22" i="1"/>
  <c r="C114" i="1"/>
  <c r="F13" i="27"/>
  <c r="H10" i="21"/>
  <c r="J12" i="26"/>
  <c r="C30" i="1"/>
  <c r="G11" i="7"/>
  <c r="C101" i="1"/>
  <c r="F30" i="1"/>
  <c r="F12" i="6"/>
  <c r="E18" i="1"/>
  <c r="D48" i="1"/>
  <c r="S10" i="15"/>
  <c r="Q16" i="20"/>
  <c r="F15" i="16"/>
  <c r="F121" i="1"/>
  <c r="E71" i="1"/>
  <c r="AG8" i="4"/>
  <c r="C99" i="1"/>
  <c r="AY10" i="4"/>
  <c r="F16" i="1"/>
  <c r="E16" i="1"/>
  <c r="D46" i="1"/>
  <c r="H16" i="30"/>
  <c r="L14" i="29"/>
  <c r="E7" i="20"/>
  <c r="E8" i="6"/>
  <c r="E11" i="17"/>
  <c r="M11" i="14"/>
  <c r="L11" i="14"/>
  <c r="K10" i="14"/>
  <c r="D11" i="9"/>
  <c r="T14" i="15"/>
  <c r="D12" i="28"/>
  <c r="K15" i="15"/>
  <c r="H12" i="4"/>
  <c r="BG13" i="4"/>
  <c r="CE10" i="4"/>
  <c r="F51" i="1"/>
  <c r="CR16" i="4"/>
  <c r="J8" i="4"/>
  <c r="C13" i="1"/>
  <c r="AY13" i="4"/>
  <c r="D103" i="1"/>
  <c r="BJ7" i="4"/>
  <c r="BO9" i="4"/>
  <c r="C61" i="1"/>
  <c r="AB12" i="4"/>
  <c r="BG16" i="4"/>
  <c r="Q9" i="4"/>
  <c r="F128" i="1"/>
  <c r="C122" i="1"/>
  <c r="CR15" i="4"/>
  <c r="F7" i="4"/>
  <c r="C72" i="1"/>
  <c r="Y14" i="4"/>
  <c r="AN8" i="4"/>
  <c r="E70" i="1"/>
  <c r="AJ10" i="4"/>
  <c r="AW16" i="4"/>
  <c r="M10" i="4"/>
  <c r="D102" i="1"/>
  <c r="D10" i="1"/>
  <c r="CH7" i="4"/>
  <c r="I11" i="30"/>
  <c r="K10" i="4"/>
  <c r="E129" i="1"/>
  <c r="E8" i="14"/>
  <c r="AA14" i="4"/>
  <c r="Z14" i="4"/>
  <c r="CB12" i="4"/>
  <c r="C94" i="1"/>
  <c r="D16" i="11"/>
  <c r="L13" i="4"/>
  <c r="N15" i="7"/>
  <c r="I7" i="14"/>
  <c r="CG8" i="4"/>
  <c r="E127" i="1"/>
  <c r="D15" i="12"/>
  <c r="AD8" i="4"/>
  <c r="F96" i="1"/>
  <c r="E56" i="1"/>
  <c r="D86" i="1"/>
  <c r="D10" i="21"/>
  <c r="BN15" i="4"/>
  <c r="D8" i="10"/>
  <c r="E81" i="1"/>
  <c r="AX13" i="4"/>
  <c r="CG11" i="4"/>
  <c r="CS11" i="4"/>
  <c r="E114" i="1"/>
  <c r="D58" i="1"/>
  <c r="G16" i="27"/>
  <c r="I13" i="23"/>
  <c r="D9" i="9"/>
  <c r="AJ7" i="4"/>
  <c r="Q14" i="15"/>
  <c r="C121" i="1"/>
  <c r="F44" i="1"/>
  <c r="D9" i="12"/>
  <c r="E28" i="1"/>
  <c r="N8" i="4"/>
  <c r="M16" i="20"/>
  <c r="F11" i="22"/>
  <c r="E8" i="27"/>
  <c r="C84" i="1"/>
  <c r="BQ8" i="4"/>
  <c r="F11" i="5"/>
  <c r="AE11" i="4"/>
  <c r="F32" i="1"/>
  <c r="CR9" i="4"/>
  <c r="D54" i="1"/>
  <c r="D10" i="7"/>
  <c r="I14" i="21"/>
  <c r="CD14" i="4"/>
  <c r="E75" i="1"/>
  <c r="CU12" i="4"/>
  <c r="L15" i="4"/>
  <c r="D14" i="17"/>
  <c r="AX10" i="4"/>
  <c r="X12" i="4"/>
  <c r="K16" i="23"/>
  <c r="CO13" i="4"/>
  <c r="D8" i="5"/>
  <c r="BF14" i="4"/>
  <c r="AR10" i="4"/>
  <c r="BO8" i="4"/>
  <c r="AV9" i="4"/>
  <c r="L13" i="15"/>
  <c r="AL10" i="4"/>
  <c r="K12" i="4"/>
  <c r="F9" i="30"/>
  <c r="CC13" i="4"/>
  <c r="BQ10" i="4"/>
  <c r="J7" i="5"/>
  <c r="F37" i="1"/>
  <c r="AF10" i="4"/>
  <c r="CB7" i="4"/>
  <c r="AK8" i="4"/>
  <c r="F26" i="1"/>
  <c r="R13" i="5"/>
  <c r="F7" i="29"/>
  <c r="C86" i="1"/>
  <c r="F13" i="30"/>
  <c r="G10" i="21"/>
  <c r="D9" i="19"/>
  <c r="E15" i="5"/>
  <c r="G14" i="16"/>
  <c r="M10" i="14"/>
  <c r="L10" i="14"/>
  <c r="K9" i="14"/>
  <c r="E13" i="8"/>
  <c r="H14" i="15"/>
  <c r="G8" i="27"/>
  <c r="F14" i="15"/>
  <c r="BM11" i="4"/>
  <c r="BH10" i="4"/>
  <c r="BR10" i="4"/>
  <c r="F47" i="1"/>
  <c r="BR16" i="4"/>
  <c r="CQ7" i="4"/>
  <c r="BH11" i="4"/>
  <c r="AI13" i="4"/>
  <c r="D101" i="1"/>
  <c r="D10" i="25"/>
  <c r="BC9" i="4"/>
  <c r="C59" i="1"/>
  <c r="O12" i="4"/>
  <c r="AF16" i="4"/>
  <c r="E9" i="4"/>
  <c r="F124" i="1"/>
  <c r="C108" i="1"/>
  <c r="BQ15" i="4"/>
  <c r="F126" i="1"/>
  <c r="C52" i="1"/>
  <c r="CD13" i="4"/>
  <c r="AB8" i="4"/>
  <c r="E68" i="1"/>
  <c r="M9" i="4"/>
  <c r="W16" i="4"/>
  <c r="CT9" i="4"/>
  <c r="D98" i="1"/>
  <c r="D8" i="1"/>
  <c r="D11" i="19"/>
  <c r="N16" i="7"/>
  <c r="L13" i="7"/>
  <c r="I9" i="14"/>
  <c r="CE9" i="4"/>
  <c r="AJ14" i="4"/>
  <c r="D81" i="1"/>
  <c r="Q10" i="4"/>
  <c r="C28" i="1"/>
  <c r="BA7" i="4"/>
  <c r="AL9" i="4"/>
  <c r="D16" i="30"/>
  <c r="N10" i="14"/>
  <c r="BK16" i="4"/>
  <c r="BS9" i="4"/>
  <c r="N14" i="4"/>
  <c r="D79" i="1"/>
  <c r="AP9" i="4"/>
  <c r="G12" i="15"/>
  <c r="I12" i="4"/>
  <c r="C80" i="1"/>
  <c r="D9" i="29"/>
  <c r="N9" i="14"/>
  <c r="D14" i="5"/>
  <c r="BE15" i="4"/>
  <c r="C128" i="1"/>
  <c r="CO8" i="4"/>
  <c r="G14" i="6"/>
  <c r="F48" i="1"/>
  <c r="Q11" i="4"/>
  <c r="CA11" i="4"/>
  <c r="CT8" i="4"/>
  <c r="J7" i="23"/>
  <c r="AF14" i="4"/>
  <c r="P10" i="5"/>
  <c r="AG15" i="4"/>
  <c r="AK11" i="4"/>
  <c r="D37" i="1"/>
  <c r="M12" i="5"/>
  <c r="BS11" i="4"/>
  <c r="E112" i="1"/>
  <c r="AZ7" i="4"/>
  <c r="H8" i="21"/>
  <c r="T14" i="4"/>
  <c r="J9" i="5"/>
  <c r="I15" i="4"/>
  <c r="X11" i="4"/>
  <c r="D21" i="1"/>
  <c r="AU16" i="4"/>
  <c r="G12" i="20"/>
  <c r="E110" i="1"/>
  <c r="AN7" i="4"/>
  <c r="D12" i="23"/>
  <c r="H14" i="4"/>
  <c r="P8" i="5"/>
  <c r="F65" i="1"/>
  <c r="K11" i="4"/>
  <c r="BE8" i="4"/>
  <c r="L8" i="5"/>
  <c r="E11" i="4"/>
  <c r="F28" i="1"/>
  <c r="L9" i="4"/>
  <c r="D52" i="1"/>
  <c r="D9" i="7"/>
  <c r="D15" i="24"/>
  <c r="I15" i="5"/>
  <c r="F123" i="1"/>
  <c r="AS8" i="4"/>
  <c r="CN16" i="4"/>
  <c r="BX10" i="4"/>
  <c r="F22" i="1"/>
  <c r="CT7" i="4"/>
  <c r="C102" i="1"/>
  <c r="D8" i="7"/>
  <c r="J13" i="23"/>
  <c r="O14" i="5"/>
  <c r="AK14" i="4"/>
  <c r="E16" i="22"/>
  <c r="G16" i="6"/>
  <c r="BR12" i="4"/>
  <c r="F11" i="4"/>
  <c r="P9" i="15"/>
  <c r="Z10" i="4"/>
  <c r="CQ11" i="4"/>
  <c r="CP11" i="4" l="1"/>
  <c r="AK18" i="4"/>
  <c r="O18" i="5"/>
  <c r="N14" i="5"/>
  <c r="G102" i="1"/>
  <c r="CT17" i="4"/>
  <c r="CM16" i="4"/>
  <c r="H52" i="1"/>
  <c r="F29" i="1"/>
  <c r="D11" i="4"/>
  <c r="H18" i="4"/>
  <c r="M12" i="23"/>
  <c r="AN17" i="4"/>
  <c r="H21" i="1"/>
  <c r="D20" i="1"/>
  <c r="T18" i="4"/>
  <c r="AZ17" i="4"/>
  <c r="H37" i="1"/>
  <c r="AF18" i="4"/>
  <c r="J17" i="23"/>
  <c r="G18" i="6"/>
  <c r="G128" i="1"/>
  <c r="D18" i="5"/>
  <c r="G80" i="1"/>
  <c r="D93" i="1"/>
  <c r="H79" i="1"/>
  <c r="N18" i="4"/>
  <c r="K16" i="30"/>
  <c r="BA17" i="4"/>
  <c r="C29" i="1"/>
  <c r="G28" i="1"/>
  <c r="H81" i="1"/>
  <c r="AJ18" i="4"/>
  <c r="K13" i="7"/>
  <c r="H8" i="1"/>
  <c r="H98" i="1"/>
  <c r="G52" i="1"/>
  <c r="G108" i="1"/>
  <c r="D9" i="4"/>
  <c r="G59" i="1"/>
  <c r="F10" i="25"/>
  <c r="H101" i="1"/>
  <c r="CQ17" i="4"/>
  <c r="CP7" i="4"/>
  <c r="F18" i="15"/>
  <c r="H18" i="15"/>
  <c r="G18" i="16"/>
  <c r="G86" i="1"/>
  <c r="F17" i="29"/>
  <c r="Q13" i="5"/>
  <c r="CB17" i="4"/>
  <c r="J17" i="5"/>
  <c r="BF18" i="4"/>
  <c r="F14" i="17"/>
  <c r="D18" i="17"/>
  <c r="E76" i="1"/>
  <c r="CD18" i="4"/>
  <c r="I18" i="21"/>
  <c r="H54" i="1"/>
  <c r="F35" i="1"/>
  <c r="G84" i="1"/>
  <c r="E29" i="1"/>
  <c r="G9" i="12"/>
  <c r="G121" i="1"/>
  <c r="C130" i="1"/>
  <c r="Q18" i="15"/>
  <c r="AJ17" i="4"/>
  <c r="H58" i="1"/>
  <c r="J10" i="21"/>
  <c r="H86" i="1"/>
  <c r="G15" i="12"/>
  <c r="I17" i="14"/>
  <c r="G94" i="1"/>
  <c r="C100" i="1"/>
  <c r="Z18" i="4"/>
  <c r="AA18" i="4"/>
  <c r="D8" i="14"/>
  <c r="O8" i="14" s="1"/>
  <c r="CH17" i="4"/>
  <c r="H10" i="1"/>
  <c r="H102" i="1"/>
  <c r="E74" i="1"/>
  <c r="Y18" i="4"/>
  <c r="G72" i="1"/>
  <c r="F17" i="4"/>
  <c r="G122" i="1"/>
  <c r="G61" i="1"/>
  <c r="BJ17" i="4"/>
  <c r="H103" i="1"/>
  <c r="G13" i="1"/>
  <c r="F69" i="1"/>
  <c r="F12" i="28"/>
  <c r="T18" i="15"/>
  <c r="E17" i="20"/>
  <c r="K14" i="29"/>
  <c r="L18" i="29"/>
  <c r="H46" i="1"/>
  <c r="G99" i="1"/>
  <c r="F130" i="1"/>
  <c r="F132" i="1" s="1"/>
  <c r="H48" i="1"/>
  <c r="E17" i="1"/>
  <c r="F31" i="1"/>
  <c r="G101" i="1"/>
  <c r="C31" i="1"/>
  <c r="G30" i="1"/>
  <c r="G114" i="1"/>
  <c r="G113" i="1"/>
  <c r="F17" i="15"/>
  <c r="L17" i="4"/>
  <c r="H15" i="7"/>
  <c r="E78" i="1"/>
  <c r="E93" i="1"/>
  <c r="M17" i="29"/>
  <c r="G8" i="1"/>
  <c r="H41" i="1"/>
  <c r="AR18" i="4"/>
  <c r="BK18" i="4"/>
  <c r="G11" i="1"/>
  <c r="CI18" i="4"/>
  <c r="G23" i="1"/>
  <c r="G118" i="1"/>
  <c r="C120" i="1"/>
  <c r="H16" i="1"/>
  <c r="H104" i="1"/>
  <c r="D105" i="1"/>
  <c r="AT18" i="4"/>
  <c r="G88" i="1"/>
  <c r="AD17" i="4"/>
  <c r="BK17" i="4"/>
  <c r="G63" i="1"/>
  <c r="H107" i="1"/>
  <c r="C27" i="1"/>
  <c r="G25" i="1"/>
  <c r="BP17" i="4"/>
  <c r="K17" i="15"/>
  <c r="I16" i="6"/>
  <c r="F12" i="13"/>
  <c r="Q17" i="20"/>
  <c r="E105" i="1"/>
  <c r="P17" i="4"/>
  <c r="E115" i="1"/>
  <c r="G18" i="26"/>
  <c r="AB17" i="4"/>
  <c r="H9" i="1"/>
  <c r="G58" i="1"/>
  <c r="AQ18" i="4"/>
  <c r="F8" i="28"/>
  <c r="O17" i="4"/>
  <c r="F39" i="1"/>
  <c r="F50" i="1" s="1"/>
  <c r="G119" i="1"/>
  <c r="X17" i="4"/>
  <c r="H16" i="7"/>
  <c r="BC18" i="4"/>
  <c r="D18" i="22"/>
  <c r="H14" i="22"/>
  <c r="H56" i="1"/>
  <c r="F38" i="1"/>
  <c r="M18" i="5"/>
  <c r="G104" i="1"/>
  <c r="C105" i="1"/>
  <c r="BL17" i="4"/>
  <c r="E31" i="1"/>
  <c r="G123" i="1"/>
  <c r="G17" i="16"/>
  <c r="AV17" i="4"/>
  <c r="D18" i="24"/>
  <c r="G18" i="30"/>
  <c r="AO17" i="4"/>
  <c r="F18" i="4"/>
  <c r="I18" i="4"/>
  <c r="G96" i="1"/>
  <c r="G18" i="15"/>
  <c r="K12" i="7"/>
  <c r="F13" i="17"/>
  <c r="H88" i="1"/>
  <c r="F105" i="1"/>
  <c r="E27" i="1"/>
  <c r="D17" i="1"/>
  <c r="H18" i="1"/>
  <c r="H106" i="1"/>
  <c r="D115" i="1"/>
  <c r="I17" i="5"/>
  <c r="BN18" i="4"/>
  <c r="G124" i="1"/>
  <c r="BB17" i="4"/>
  <c r="R17" i="4"/>
  <c r="N10" i="5"/>
  <c r="G65" i="1"/>
  <c r="H109" i="1"/>
  <c r="M18" i="4"/>
  <c r="G41" i="1"/>
  <c r="Q11" i="5"/>
  <c r="F10" i="13"/>
  <c r="V8" i="15"/>
  <c r="D17" i="7"/>
  <c r="F16" i="13"/>
  <c r="I17" i="30"/>
  <c r="H8" i="16"/>
  <c r="J11" i="21"/>
  <c r="H108" i="1"/>
  <c r="AE17" i="4"/>
  <c r="BE17" i="4"/>
  <c r="H65" i="1"/>
  <c r="Q17" i="15"/>
  <c r="CP13" i="4"/>
  <c r="I17" i="23"/>
  <c r="F17" i="21"/>
  <c r="H26" i="1"/>
  <c r="V18" i="4"/>
  <c r="S17" i="5"/>
  <c r="BN17" i="4"/>
  <c r="F18" i="6"/>
  <c r="AI18" i="4"/>
  <c r="J9" i="21"/>
  <c r="D29" i="1"/>
  <c r="H28" i="1"/>
  <c r="H72" i="1"/>
  <c r="H112" i="1"/>
  <c r="K10" i="29"/>
  <c r="CL17" i="4"/>
  <c r="BC17" i="4"/>
  <c r="G73" i="1"/>
  <c r="CC17" i="4"/>
  <c r="CM10" i="4"/>
  <c r="AM18" i="4"/>
  <c r="H71" i="1"/>
  <c r="H127" i="1"/>
  <c r="BW18" i="4"/>
  <c r="P18" i="4"/>
  <c r="J17" i="15"/>
  <c r="Q10" i="5"/>
  <c r="E17" i="28"/>
  <c r="AU18" i="4"/>
  <c r="H18" i="26"/>
  <c r="M14" i="23"/>
  <c r="D18" i="23"/>
  <c r="F17" i="23"/>
  <c r="I18" i="23"/>
  <c r="K18" i="4"/>
  <c r="H68" i="1"/>
  <c r="CL18" i="4"/>
  <c r="BZ17" i="4"/>
  <c r="H123" i="1"/>
  <c r="T17" i="15"/>
  <c r="CK18" i="4"/>
  <c r="BJ18" i="4"/>
  <c r="CP12" i="4"/>
  <c r="G71" i="1"/>
  <c r="BB18" i="4"/>
  <c r="F8" i="17"/>
  <c r="V10" i="15"/>
  <c r="V12" i="15"/>
  <c r="H30" i="1"/>
  <c r="D31" i="1"/>
  <c r="H80" i="1"/>
  <c r="H114" i="1"/>
  <c r="G18" i="7"/>
  <c r="C17" i="1"/>
  <c r="G18" i="1"/>
  <c r="D7" i="4"/>
  <c r="E17" i="4"/>
  <c r="BI18" i="4"/>
  <c r="BO17" i="4"/>
  <c r="D13" i="14"/>
  <c r="O13" i="14" s="1"/>
  <c r="H17" i="4"/>
  <c r="K9" i="30"/>
  <c r="G75" i="1"/>
  <c r="C76" i="1"/>
  <c r="CO17" i="4"/>
  <c r="H73" i="1"/>
  <c r="H129" i="1"/>
  <c r="CU18" i="4"/>
  <c r="H11" i="16"/>
  <c r="G15" i="1"/>
  <c r="F78" i="1"/>
  <c r="CP8" i="4"/>
  <c r="R17" i="15"/>
  <c r="C12" i="1"/>
  <c r="G7" i="1"/>
  <c r="AB18" i="4"/>
  <c r="J18" i="7"/>
  <c r="H10" i="29"/>
  <c r="BG18" i="4"/>
  <c r="I17" i="26"/>
  <c r="H7" i="27"/>
  <c r="D17" i="27"/>
  <c r="M13" i="23"/>
  <c r="D17" i="18"/>
  <c r="AH18" i="4"/>
  <c r="H70" i="1"/>
  <c r="D74" i="1"/>
  <c r="F74" i="1"/>
  <c r="AQ17" i="4"/>
  <c r="BQ17" i="4"/>
  <c r="H67" i="1"/>
  <c r="E20" i="1"/>
  <c r="V11" i="15"/>
  <c r="H11" i="22"/>
  <c r="G42" i="1"/>
  <c r="H42" i="1"/>
  <c r="H82" i="1"/>
  <c r="H126" i="1"/>
  <c r="X18" i="4"/>
  <c r="G44" i="1"/>
  <c r="Q17" i="4"/>
  <c r="Q7" i="5"/>
  <c r="R17" i="5"/>
  <c r="D11" i="14"/>
  <c r="O11" i="14" s="1"/>
  <c r="CA17" i="4"/>
  <c r="M15" i="23"/>
  <c r="CN17" i="4"/>
  <c r="CM7" i="4"/>
  <c r="G95" i="1"/>
  <c r="D76" i="1"/>
  <c r="H75" i="1"/>
  <c r="C39" i="1"/>
  <c r="G40" i="1"/>
  <c r="H47" i="1"/>
  <c r="F12" i="1"/>
  <c r="N12" i="5"/>
  <c r="G13" i="12"/>
  <c r="H11" i="27"/>
  <c r="N17" i="7"/>
  <c r="N17" i="14"/>
  <c r="J18" i="5"/>
  <c r="F9" i="28"/>
  <c r="F18" i="23"/>
  <c r="H15" i="27"/>
  <c r="D17" i="19"/>
  <c r="F17" i="27"/>
  <c r="H22" i="1"/>
  <c r="AY17" i="4"/>
  <c r="AP17" i="4"/>
  <c r="L18" i="5"/>
  <c r="G67" i="1"/>
  <c r="W18" i="4"/>
  <c r="J12" i="21"/>
  <c r="H110" i="1"/>
  <c r="D8" i="4"/>
  <c r="H125" i="1"/>
  <c r="O18" i="20"/>
  <c r="G18" i="21"/>
  <c r="CG18" i="4"/>
  <c r="G68" i="1"/>
  <c r="G17" i="5"/>
  <c r="H44" i="1"/>
  <c r="H84" i="1"/>
  <c r="H128" i="1"/>
  <c r="AS18" i="4"/>
  <c r="G62" i="1"/>
  <c r="AC17" i="4"/>
  <c r="F17" i="1"/>
  <c r="F100" i="1"/>
  <c r="Z17" i="4"/>
  <c r="G97" i="1"/>
  <c r="T17" i="4"/>
  <c r="H77" i="1"/>
  <c r="D78" i="1"/>
  <c r="G60" i="1"/>
  <c r="U18" i="4"/>
  <c r="O18" i="4"/>
  <c r="G16" i="12"/>
  <c r="M10" i="23"/>
  <c r="G17" i="6"/>
  <c r="F16" i="28"/>
  <c r="F13" i="28"/>
  <c r="E18" i="27"/>
  <c r="H8" i="27"/>
  <c r="D35" i="1"/>
  <c r="H32" i="1"/>
  <c r="H60" i="1"/>
  <c r="H90" i="1"/>
  <c r="H116" i="1"/>
  <c r="D117" i="1"/>
  <c r="BX17" i="4"/>
  <c r="F8" i="8"/>
  <c r="C115" i="1"/>
  <c r="G106" i="1"/>
  <c r="E35" i="1"/>
  <c r="E117" i="1"/>
  <c r="BM17" i="4"/>
  <c r="CP15" i="4"/>
  <c r="D12" i="14"/>
  <c r="O12" i="14" s="1"/>
  <c r="AV18" i="4"/>
  <c r="AX17" i="4"/>
  <c r="G46" i="1"/>
  <c r="F115" i="1"/>
  <c r="AW18" i="4"/>
  <c r="G34" i="1"/>
  <c r="J18" i="4"/>
  <c r="F17" i="14"/>
  <c r="G43" i="1"/>
  <c r="G85" i="1"/>
  <c r="G125" i="1"/>
  <c r="AY18" i="4"/>
  <c r="E18" i="14"/>
  <c r="D14" i="14"/>
  <c r="G90" i="1"/>
  <c r="H49" i="1"/>
  <c r="H91" i="1"/>
  <c r="D18" i="2"/>
  <c r="BD17" i="4"/>
  <c r="BH17" i="4"/>
  <c r="G18" i="14"/>
  <c r="D17" i="11"/>
  <c r="AZ18" i="4"/>
  <c r="I7" i="6"/>
  <c r="D17" i="6"/>
  <c r="I18" i="14"/>
  <c r="L18" i="7"/>
  <c r="K14" i="7"/>
  <c r="F16" i="17"/>
  <c r="J17" i="20"/>
  <c r="L17" i="20"/>
  <c r="D18" i="29"/>
  <c r="D18" i="11"/>
  <c r="H9" i="27"/>
  <c r="F7" i="25"/>
  <c r="D17" i="25"/>
  <c r="R8" i="20"/>
  <c r="K18" i="26"/>
  <c r="G18" i="27"/>
  <c r="L11" i="26"/>
  <c r="G17" i="7"/>
  <c r="H34" i="1"/>
  <c r="H62" i="1"/>
  <c r="H92" i="1"/>
  <c r="H118" i="1"/>
  <c r="D120" i="1"/>
  <c r="G126" i="1"/>
  <c r="F18" i="7"/>
  <c r="E120" i="1"/>
  <c r="BY17" i="4"/>
  <c r="BR18" i="4"/>
  <c r="G54" i="1"/>
  <c r="BT18" i="4"/>
  <c r="D18" i="15"/>
  <c r="V14" i="15"/>
  <c r="G56" i="1"/>
  <c r="AD18" i="4"/>
  <c r="G45" i="1"/>
  <c r="G87" i="1"/>
  <c r="G127" i="1"/>
  <c r="BV18" i="4"/>
  <c r="E17" i="15"/>
  <c r="G112" i="1"/>
  <c r="D69" i="1"/>
  <c r="H51" i="1"/>
  <c r="H95" i="1"/>
  <c r="J17" i="4"/>
  <c r="Q18" i="20"/>
  <c r="E69" i="1"/>
  <c r="K17" i="4"/>
  <c r="BT17" i="4"/>
  <c r="I11" i="6"/>
  <c r="H16" i="27"/>
  <c r="K15" i="7"/>
  <c r="I17" i="20"/>
  <c r="E18" i="8"/>
  <c r="L18" i="23"/>
  <c r="F18" i="30"/>
  <c r="F11" i="25"/>
  <c r="F10" i="28"/>
  <c r="D17" i="28"/>
  <c r="F7" i="28"/>
  <c r="G17" i="20"/>
  <c r="H36" i="1"/>
  <c r="D38" i="1"/>
  <c r="H64" i="1"/>
  <c r="H94" i="1"/>
  <c r="D100" i="1"/>
  <c r="H122" i="1"/>
  <c r="V9" i="15"/>
  <c r="AM17" i="4"/>
  <c r="E38" i="1"/>
  <c r="E100" i="1"/>
  <c r="CK17" i="4"/>
  <c r="G16" i="1"/>
  <c r="AP18" i="4"/>
  <c r="F117" i="1"/>
  <c r="C74" i="1"/>
  <c r="G70" i="1"/>
  <c r="CH18" i="4"/>
  <c r="G17" i="4"/>
  <c r="G82" i="1"/>
  <c r="AX18" i="4"/>
  <c r="G47" i="1"/>
  <c r="G89" i="1"/>
  <c r="G129" i="1"/>
  <c r="CT18" i="4"/>
  <c r="CI17" i="4"/>
  <c r="H53" i="1"/>
  <c r="H97" i="1"/>
  <c r="V17" i="4"/>
  <c r="CP16" i="4"/>
  <c r="J17" i="26"/>
  <c r="W17" i="4"/>
  <c r="H9" i="22"/>
  <c r="AR17" i="4"/>
  <c r="CF17" i="4"/>
  <c r="G22" i="1"/>
  <c r="G17" i="15"/>
  <c r="K16" i="7"/>
  <c r="E17" i="21"/>
  <c r="D16" i="4"/>
  <c r="D18" i="9"/>
  <c r="E17" i="5"/>
  <c r="R15" i="20"/>
  <c r="J18" i="26"/>
  <c r="F14" i="28"/>
  <c r="D18" i="28"/>
  <c r="H17" i="21"/>
  <c r="F11" i="28"/>
  <c r="G10" i="1"/>
  <c r="G26" i="1"/>
  <c r="CM12" i="4"/>
  <c r="L17" i="23"/>
  <c r="D39" i="1"/>
  <c r="H40" i="1"/>
  <c r="H66" i="1"/>
  <c r="H96" i="1"/>
  <c r="H124" i="1"/>
  <c r="Q9" i="5"/>
  <c r="E39" i="1"/>
  <c r="E50" i="1" s="1"/>
  <c r="C35" i="1"/>
  <c r="G32" i="1"/>
  <c r="F12" i="8"/>
  <c r="G92" i="1"/>
  <c r="F120" i="1"/>
  <c r="S17" i="4"/>
  <c r="J13" i="21"/>
  <c r="G110" i="1"/>
  <c r="BU18" i="4"/>
  <c r="E18" i="15"/>
  <c r="G49" i="1"/>
  <c r="G91" i="1"/>
  <c r="P18" i="15"/>
  <c r="H55" i="1"/>
  <c r="H99" i="1"/>
  <c r="AH17" i="4"/>
  <c r="CM9" i="4"/>
  <c r="N8" i="5"/>
  <c r="N17" i="4"/>
  <c r="D10" i="4"/>
  <c r="AI17" i="4"/>
  <c r="D12" i="4"/>
  <c r="CR17" i="4"/>
  <c r="G48" i="1"/>
  <c r="M17" i="4"/>
  <c r="I17" i="15"/>
  <c r="Q8" i="5"/>
  <c r="H12" i="22"/>
  <c r="D17" i="5"/>
  <c r="H17" i="26"/>
  <c r="O18" i="15"/>
  <c r="G17" i="29"/>
  <c r="L16" i="26"/>
  <c r="K7" i="29"/>
  <c r="L17" i="29"/>
  <c r="E18" i="28"/>
  <c r="F15" i="28"/>
  <c r="D17" i="2"/>
  <c r="CS18" i="4"/>
  <c r="G51" i="1"/>
  <c r="C69" i="1"/>
  <c r="C78" i="1"/>
  <c r="G77" i="1"/>
  <c r="G103" i="1"/>
  <c r="I17" i="4"/>
  <c r="F17" i="16"/>
  <c r="F17" i="5"/>
  <c r="H57" i="1"/>
  <c r="H83" i="1"/>
  <c r="H111" i="1"/>
  <c r="AT17" i="4"/>
  <c r="D17" i="9"/>
  <c r="H15" i="1"/>
  <c r="AU17" i="4"/>
  <c r="BE18" i="4"/>
  <c r="Q15" i="5"/>
  <c r="AL17" i="4"/>
  <c r="BW17" i="4"/>
  <c r="G37" i="1"/>
  <c r="G66" i="1"/>
  <c r="G19" i="1"/>
  <c r="AK17" i="4"/>
  <c r="CP9" i="4"/>
  <c r="D17" i="10"/>
  <c r="N16" i="5"/>
  <c r="H15" i="29"/>
  <c r="P18" i="5"/>
  <c r="U17" i="15"/>
  <c r="F14" i="13"/>
  <c r="D18" i="13"/>
  <c r="H16" i="29"/>
  <c r="CM13" i="4"/>
  <c r="M17" i="5"/>
  <c r="F15" i="13"/>
  <c r="N17" i="15"/>
  <c r="F11" i="8"/>
  <c r="O17" i="20"/>
  <c r="H18" i="20"/>
  <c r="E18" i="23"/>
  <c r="J17" i="30"/>
  <c r="R16" i="20"/>
  <c r="F16" i="25"/>
  <c r="K17" i="20"/>
  <c r="M11" i="23"/>
  <c r="CR18" i="4"/>
  <c r="CU17" i="4"/>
  <c r="AF17" i="4"/>
  <c r="G53" i="1"/>
  <c r="C93" i="1"/>
  <c r="G79" i="1"/>
  <c r="G107" i="1"/>
  <c r="U17" i="4"/>
  <c r="D18" i="19"/>
  <c r="H59" i="1"/>
  <c r="H85" i="1"/>
  <c r="H113" i="1"/>
  <c r="BF17" i="4"/>
  <c r="H23" i="1"/>
  <c r="BG17" i="4"/>
  <c r="BZ18" i="4"/>
  <c r="D12" i="1"/>
  <c r="H7" i="1"/>
  <c r="G98" i="1"/>
  <c r="H33" i="1"/>
  <c r="CS17" i="4"/>
  <c r="I17" i="7"/>
  <c r="H7" i="7"/>
  <c r="H18" i="14"/>
  <c r="D14" i="4"/>
  <c r="E18" i="4"/>
  <c r="J17" i="14"/>
  <c r="D17" i="30"/>
  <c r="K7" i="30"/>
  <c r="Q16" i="5"/>
  <c r="E18" i="13"/>
  <c r="G18" i="4"/>
  <c r="M17" i="14"/>
  <c r="BQ18" i="4"/>
  <c r="N13" i="5"/>
  <c r="F15" i="8"/>
  <c r="N17" i="20"/>
  <c r="K13" i="30"/>
  <c r="D17" i="26"/>
  <c r="L7" i="26"/>
  <c r="G12" i="12"/>
  <c r="F16" i="8"/>
  <c r="G55" i="1"/>
  <c r="G81" i="1"/>
  <c r="G109" i="1"/>
  <c r="AG17" i="4"/>
  <c r="L18" i="4"/>
  <c r="P18" i="20"/>
  <c r="C38" i="1"/>
  <c r="G36" i="1"/>
  <c r="G9" i="1"/>
  <c r="H61" i="1"/>
  <c r="H87" i="1"/>
  <c r="H119" i="1"/>
  <c r="BR17" i="4"/>
  <c r="H45" i="1"/>
  <c r="BS17" i="4"/>
  <c r="D15" i="4"/>
  <c r="D9" i="14"/>
  <c r="O9" i="14" s="1"/>
  <c r="H13" i="1"/>
  <c r="G116" i="1"/>
  <c r="C117" i="1"/>
  <c r="H43" i="1"/>
  <c r="D10" i="14"/>
  <c r="O10" i="14" s="1"/>
  <c r="M16" i="23"/>
  <c r="H9" i="7"/>
  <c r="D17" i="12"/>
  <c r="G7" i="12"/>
  <c r="H18" i="21"/>
  <c r="BM18" i="4"/>
  <c r="F17" i="6"/>
  <c r="K17" i="14"/>
  <c r="S18" i="4"/>
  <c r="H10" i="16"/>
  <c r="CC18" i="4"/>
  <c r="I18" i="5"/>
  <c r="D17" i="20"/>
  <c r="R7" i="20"/>
  <c r="H14" i="27"/>
  <c r="D18" i="27"/>
  <c r="F17" i="20"/>
  <c r="D17" i="21"/>
  <c r="J7" i="21"/>
  <c r="I18" i="30"/>
  <c r="F18" i="21"/>
  <c r="D7" i="14"/>
  <c r="E17" i="14"/>
  <c r="G57" i="1"/>
  <c r="G83" i="1"/>
  <c r="G111" i="1"/>
  <c r="AS17" i="4"/>
  <c r="CM8" i="4"/>
  <c r="AG18" i="4"/>
  <c r="G64" i="1"/>
  <c r="G21" i="1"/>
  <c r="C20" i="1"/>
  <c r="H63" i="1"/>
  <c r="H89" i="1"/>
  <c r="H121" i="1"/>
  <c r="D130" i="1"/>
  <c r="CD17" i="4"/>
  <c r="F18" i="14"/>
  <c r="E130" i="1"/>
  <c r="E132" i="1" s="1"/>
  <c r="CE17" i="4"/>
  <c r="CP10" i="4"/>
  <c r="D15" i="14"/>
  <c r="O15" i="14" s="1"/>
  <c r="D27" i="1"/>
  <c r="H25" i="1"/>
  <c r="AA17" i="4"/>
  <c r="E12" i="1"/>
  <c r="D16" i="14"/>
  <c r="O16" i="14" s="1"/>
  <c r="F9" i="13"/>
  <c r="I18" i="7"/>
  <c r="H14" i="7"/>
  <c r="G10" i="12"/>
  <c r="CM11" i="4"/>
  <c r="BY18" i="4"/>
  <c r="H13" i="16"/>
  <c r="F10" i="17"/>
  <c r="AE18" i="4"/>
  <c r="M18" i="7"/>
  <c r="F18" i="26"/>
  <c r="CO18" i="4"/>
  <c r="N15" i="5"/>
  <c r="H7" i="22"/>
  <c r="D17" i="22"/>
  <c r="F8" i="13"/>
  <c r="P17" i="20"/>
  <c r="E18" i="30"/>
  <c r="G18" i="23"/>
  <c r="J16" i="21"/>
  <c r="J18" i="23"/>
  <c r="K15" i="30"/>
  <c r="K8" i="29"/>
  <c r="Y17" i="4"/>
  <c r="Y19" i="4" s="1"/>
  <c r="R18" i="15"/>
  <c r="H8" i="7"/>
  <c r="H17" i="15"/>
  <c r="S18" i="15"/>
  <c r="AN18" i="4"/>
  <c r="I9" i="6"/>
  <c r="M9" i="23"/>
  <c r="H17" i="20"/>
  <c r="L10" i="26"/>
  <c r="BO18" i="4"/>
  <c r="F10" i="8"/>
  <c r="L18" i="14"/>
  <c r="F18" i="20"/>
  <c r="H9" i="29"/>
  <c r="BD18" i="4"/>
  <c r="D18" i="10"/>
  <c r="M17" i="20"/>
  <c r="K18" i="23"/>
  <c r="P17" i="5"/>
  <c r="M18" i="20"/>
  <c r="BS18" i="4"/>
  <c r="V7" i="15"/>
  <c r="D17" i="15"/>
  <c r="G18" i="29"/>
  <c r="E18" i="25"/>
  <c r="H8" i="29"/>
  <c r="H7" i="16"/>
  <c r="D17" i="16"/>
  <c r="F15" i="25"/>
  <c r="E17" i="27"/>
  <c r="H18" i="30"/>
  <c r="H18" i="23"/>
  <c r="K13" i="29"/>
  <c r="E17" i="26"/>
  <c r="H11" i="29"/>
  <c r="F17" i="26"/>
  <c r="L14" i="26"/>
  <c r="D18" i="26"/>
  <c r="Q12" i="5"/>
  <c r="K7" i="7"/>
  <c r="L17" i="7"/>
  <c r="R10" i="20"/>
  <c r="E18" i="26"/>
  <c r="CA18" i="4"/>
  <c r="F14" i="8"/>
  <c r="D18" i="8"/>
  <c r="K18" i="15"/>
  <c r="BP18" i="4"/>
  <c r="H18" i="5"/>
  <c r="G8" i="12"/>
  <c r="R13" i="20"/>
  <c r="O17" i="5"/>
  <c r="N7" i="5"/>
  <c r="R9" i="20"/>
  <c r="F9" i="25"/>
  <c r="F18" i="12"/>
  <c r="N18" i="15"/>
  <c r="CE18" i="4"/>
  <c r="P17" i="15"/>
  <c r="R11" i="20"/>
  <c r="K17" i="26"/>
  <c r="D17" i="24"/>
  <c r="K9" i="29"/>
  <c r="H15" i="22"/>
  <c r="L8" i="26"/>
  <c r="E17" i="16"/>
  <c r="R12" i="20"/>
  <c r="H8" i="22"/>
  <c r="H12" i="29"/>
  <c r="L15" i="26"/>
  <c r="G17" i="23"/>
  <c r="D17" i="17"/>
  <c r="F7" i="17"/>
  <c r="AW17" i="4"/>
  <c r="R18" i="4"/>
  <c r="H17" i="5"/>
  <c r="F13" i="13"/>
  <c r="S17" i="15"/>
  <c r="V16" i="15"/>
  <c r="H10" i="7"/>
  <c r="H17" i="14"/>
  <c r="H19" i="14" s="1"/>
  <c r="J14" i="21"/>
  <c r="D18" i="21"/>
  <c r="D13" i="4"/>
  <c r="BL18" i="4"/>
  <c r="I13" i="6"/>
  <c r="F9" i="8"/>
  <c r="Q18" i="4"/>
  <c r="E18" i="5"/>
  <c r="E17" i="12"/>
  <c r="V13" i="15"/>
  <c r="K8" i="7"/>
  <c r="F17" i="12"/>
  <c r="M17" i="7"/>
  <c r="M19" i="7" s="1"/>
  <c r="V15" i="15"/>
  <c r="G17" i="21"/>
  <c r="F17" i="30"/>
  <c r="CB18" i="4"/>
  <c r="T18" i="5"/>
  <c r="G11" i="12"/>
  <c r="M18" i="14"/>
  <c r="K18" i="20"/>
  <c r="G17" i="26"/>
  <c r="I8" i="6"/>
  <c r="D18" i="7"/>
  <c r="O17" i="15"/>
  <c r="J8" i="21"/>
  <c r="CQ18" i="4"/>
  <c r="CP14" i="4"/>
  <c r="E18" i="6"/>
  <c r="F17" i="22"/>
  <c r="G17" i="22"/>
  <c r="E18" i="16"/>
  <c r="I17" i="29"/>
  <c r="H7" i="29"/>
  <c r="E7" i="29" s="1"/>
  <c r="E17" i="25"/>
  <c r="H12" i="27"/>
  <c r="H13" i="22"/>
  <c r="M18" i="29"/>
  <c r="E18" i="21"/>
  <c r="F11" i="17"/>
  <c r="H16" i="22"/>
  <c r="F18" i="29"/>
  <c r="G33" i="1"/>
  <c r="F76" i="1"/>
  <c r="BI17" i="4"/>
  <c r="AL18" i="4"/>
  <c r="F18" i="22"/>
  <c r="T17" i="5"/>
  <c r="H18" i="6"/>
  <c r="G17" i="14"/>
  <c r="K11" i="29"/>
  <c r="H11" i="7"/>
  <c r="BX18" i="4"/>
  <c r="I15" i="6"/>
  <c r="F13" i="8"/>
  <c r="D18" i="18"/>
  <c r="F14" i="25"/>
  <c r="D18" i="25"/>
  <c r="AC18" i="4"/>
  <c r="J18" i="14"/>
  <c r="F18" i="5"/>
  <c r="K9" i="7"/>
  <c r="K18" i="14"/>
  <c r="E17" i="30"/>
  <c r="L17" i="15"/>
  <c r="CM14" i="4"/>
  <c r="CN18" i="4"/>
  <c r="G14" i="12"/>
  <c r="D18" i="12"/>
  <c r="N9" i="5"/>
  <c r="N18" i="14"/>
  <c r="I10" i="6"/>
  <c r="D17" i="29"/>
  <c r="H15" i="16"/>
  <c r="H9" i="16"/>
  <c r="I18" i="29"/>
  <c r="H14" i="29"/>
  <c r="H14" i="16"/>
  <c r="D18" i="16"/>
  <c r="H10" i="22"/>
  <c r="I18" i="20"/>
  <c r="H12" i="16"/>
  <c r="F18" i="27"/>
  <c r="G17" i="27"/>
  <c r="F15" i="17"/>
  <c r="N18" i="20"/>
  <c r="H17" i="23"/>
  <c r="K12" i="29"/>
  <c r="H11" i="1"/>
  <c r="F20" i="1"/>
  <c r="F93" i="1"/>
  <c r="BU17" i="4"/>
  <c r="BH18" i="4"/>
  <c r="F13" i="25"/>
  <c r="E17" i="17"/>
  <c r="H12" i="7"/>
  <c r="J17" i="7"/>
  <c r="L9" i="26"/>
  <c r="AO18" i="4"/>
  <c r="E17" i="6"/>
  <c r="I18" i="15"/>
  <c r="D18" i="20"/>
  <c r="R14" i="20"/>
  <c r="R18" i="5"/>
  <c r="Q14" i="5"/>
  <c r="K10" i="7"/>
  <c r="E18" i="20"/>
  <c r="K12" i="30"/>
  <c r="G18" i="5"/>
  <c r="J15" i="21"/>
  <c r="F7" i="13"/>
  <c r="D17" i="13"/>
  <c r="L18" i="15"/>
  <c r="I17" i="21"/>
  <c r="K16" i="29"/>
  <c r="E18" i="12"/>
  <c r="M18" i="15"/>
  <c r="I12" i="6"/>
  <c r="E17" i="8"/>
  <c r="F12" i="17"/>
  <c r="E18" i="22"/>
  <c r="G18" i="22"/>
  <c r="J18" i="29"/>
  <c r="L12" i="26"/>
  <c r="H13" i="29"/>
  <c r="F18" i="16"/>
  <c r="J18" i="20"/>
  <c r="M7" i="23"/>
  <c r="D17" i="23"/>
  <c r="J17" i="29"/>
  <c r="E17" i="23"/>
  <c r="F8" i="25"/>
  <c r="H10" i="27"/>
  <c r="J18" i="30"/>
  <c r="K8" i="30"/>
  <c r="BV17" i="4"/>
  <c r="H19" i="1"/>
  <c r="F27" i="1"/>
  <c r="CG17" i="4"/>
  <c r="CF18" i="4"/>
  <c r="F17" i="7"/>
  <c r="E18" i="17"/>
  <c r="H13" i="7"/>
  <c r="H16" i="16"/>
  <c r="L13" i="26"/>
  <c r="BA18" i="4"/>
  <c r="U18" i="15"/>
  <c r="L17" i="5"/>
  <c r="K11" i="7"/>
  <c r="J18" i="15"/>
  <c r="S18" i="5"/>
  <c r="L17" i="14"/>
  <c r="H17" i="6"/>
  <c r="N18" i="7"/>
  <c r="F11" i="13"/>
  <c r="M17" i="15"/>
  <c r="G17" i="30"/>
  <c r="CM15" i="4"/>
  <c r="CJ15" i="4" s="1"/>
  <c r="N11" i="5"/>
  <c r="E17" i="13"/>
  <c r="L18" i="20"/>
  <c r="H13" i="27"/>
  <c r="D18" i="6"/>
  <c r="I14" i="6"/>
  <c r="F7" i="8"/>
  <c r="D17" i="8"/>
  <c r="E17" i="22"/>
  <c r="K17" i="23"/>
  <c r="G18" i="20"/>
  <c r="H17" i="30"/>
  <c r="F9" i="17"/>
  <c r="M8" i="23"/>
  <c r="I18" i="26"/>
  <c r="K15" i="29"/>
  <c r="F12" i="25"/>
  <c r="K10" i="30"/>
  <c r="K11" i="30"/>
  <c r="K14" i="30"/>
  <c r="D18" i="30"/>
  <c r="CJ14" i="4" l="1"/>
  <c r="CV14" i="4" s="1"/>
  <c r="H19" i="26"/>
  <c r="H19" i="23"/>
  <c r="F19" i="26"/>
  <c r="AF19" i="4"/>
  <c r="AT19" i="4"/>
  <c r="H31" i="1"/>
  <c r="E19" i="15"/>
  <c r="BF19" i="4"/>
  <c r="CD19" i="4"/>
  <c r="E13" i="29"/>
  <c r="N13" i="29" s="1"/>
  <c r="D19" i="24"/>
  <c r="E8" i="29"/>
  <c r="N8" i="29" s="1"/>
  <c r="E8" i="7"/>
  <c r="O8" i="7" s="1"/>
  <c r="G69" i="1"/>
  <c r="G74" i="1"/>
  <c r="L19" i="5"/>
  <c r="D19" i="13"/>
  <c r="D19" i="30"/>
  <c r="CJ12" i="4"/>
  <c r="CV12" i="4" s="1"/>
  <c r="CJ7" i="4"/>
  <c r="CV7" i="4" s="1"/>
  <c r="Q19" i="15"/>
  <c r="G27" i="1"/>
  <c r="F19" i="15"/>
  <c r="D19" i="17"/>
  <c r="N19" i="15"/>
  <c r="G19" i="14"/>
  <c r="G117" i="1"/>
  <c r="AX19" i="4"/>
  <c r="L19" i="4"/>
  <c r="E14" i="29"/>
  <c r="N14" i="29" s="1"/>
  <c r="H19" i="30"/>
  <c r="G19" i="23"/>
  <c r="P19" i="15"/>
  <c r="O19" i="20"/>
  <c r="D19" i="5"/>
  <c r="CJ9" i="4"/>
  <c r="CV9" i="4" s="1"/>
  <c r="BY19" i="4"/>
  <c r="BU19" i="4"/>
  <c r="H100" i="1"/>
  <c r="V19" i="4"/>
  <c r="E19" i="26"/>
  <c r="AA19" i="4"/>
  <c r="G38" i="1"/>
  <c r="AU19" i="4"/>
  <c r="L18" i="26"/>
  <c r="E12" i="7"/>
  <c r="O12" i="7" s="1"/>
  <c r="E19" i="30"/>
  <c r="J19" i="26"/>
  <c r="G19" i="7"/>
  <c r="F19" i="12"/>
  <c r="G17" i="1"/>
  <c r="CJ16" i="4"/>
  <c r="CV16" i="4" s="1"/>
  <c r="H69" i="1"/>
  <c r="G100" i="1"/>
  <c r="H20" i="1"/>
  <c r="AW19" i="4"/>
  <c r="H17" i="22"/>
  <c r="H115" i="1"/>
  <c r="AH19" i="4"/>
  <c r="F19" i="23"/>
  <c r="K19" i="23"/>
  <c r="T19" i="5"/>
  <c r="E14" i="1"/>
  <c r="E24" i="1" s="1"/>
  <c r="E131" i="1" s="1"/>
  <c r="E133" i="1" s="1"/>
  <c r="I19" i="26"/>
  <c r="CJ10" i="4"/>
  <c r="CV10" i="4" s="1"/>
  <c r="F19" i="29"/>
  <c r="H93" i="1"/>
  <c r="E7" i="7"/>
  <c r="O7" i="7" s="1"/>
  <c r="BH19" i="4"/>
  <c r="R19" i="5"/>
  <c r="G93" i="1"/>
  <c r="K19" i="26"/>
  <c r="K15" i="5"/>
  <c r="U15" i="5" s="1"/>
  <c r="D19" i="10"/>
  <c r="E19" i="14"/>
  <c r="AB19" i="4"/>
  <c r="AN19" i="4"/>
  <c r="Q18" i="5"/>
  <c r="E15" i="7"/>
  <c r="O15" i="7" s="1"/>
  <c r="N19" i="20"/>
  <c r="M19" i="5"/>
  <c r="AO19" i="4"/>
  <c r="T19" i="4"/>
  <c r="J19" i="29"/>
  <c r="K9" i="5"/>
  <c r="U9" i="5" s="1"/>
  <c r="F18" i="25"/>
  <c r="BI19" i="4"/>
  <c r="I19" i="29"/>
  <c r="I19" i="4"/>
  <c r="L19" i="20"/>
  <c r="Z19" i="4"/>
  <c r="BQ19" i="4"/>
  <c r="E10" i="29"/>
  <c r="N10" i="29" s="1"/>
  <c r="BN19" i="4"/>
  <c r="P19" i="4"/>
  <c r="AD19" i="4"/>
  <c r="G31" i="1"/>
  <c r="L17" i="26"/>
  <c r="J18" i="21"/>
  <c r="CJ13" i="4"/>
  <c r="CV13" i="4" s="1"/>
  <c r="K19" i="4"/>
  <c r="E19" i="4"/>
  <c r="H18" i="22"/>
  <c r="AY19" i="4"/>
  <c r="AV19" i="4"/>
  <c r="BK19" i="4"/>
  <c r="F19" i="7"/>
  <c r="M17" i="23"/>
  <c r="CJ11" i="4"/>
  <c r="CV11" i="4" s="1"/>
  <c r="CJ8" i="4"/>
  <c r="CV8" i="4" s="1"/>
  <c r="G19" i="29"/>
  <c r="G19" i="4"/>
  <c r="J19" i="20"/>
  <c r="G115" i="1"/>
  <c r="D19" i="19"/>
  <c r="Q19" i="4"/>
  <c r="AQ19" i="4"/>
  <c r="K10" i="5"/>
  <c r="U10" i="5" s="1"/>
  <c r="E19" i="6"/>
  <c r="F17" i="17"/>
  <c r="E11" i="29"/>
  <c r="N11" i="29" s="1"/>
  <c r="G19" i="15"/>
  <c r="E19" i="22"/>
  <c r="H19" i="6"/>
  <c r="BW19" i="4"/>
  <c r="L19" i="14"/>
  <c r="E16" i="29"/>
  <c r="N16" i="29" s="1"/>
  <c r="BR19" i="4"/>
  <c r="E19" i="5"/>
  <c r="G19" i="6"/>
  <c r="F14" i="1"/>
  <c r="F24" i="1" s="1"/>
  <c r="F131" i="1" s="1"/>
  <c r="F133" i="1" s="1"/>
  <c r="G76" i="1"/>
  <c r="R19" i="4"/>
  <c r="Q19" i="20"/>
  <c r="I19" i="14"/>
  <c r="H78" i="1"/>
  <c r="K19" i="14"/>
  <c r="AE19" i="4"/>
  <c r="E19" i="20"/>
  <c r="E13" i="7"/>
  <c r="O13" i="7" s="1"/>
  <c r="I18" i="6"/>
  <c r="D19" i="23"/>
  <c r="I19" i="21"/>
  <c r="H18" i="16"/>
  <c r="E9" i="29"/>
  <c r="N9" i="29" s="1"/>
  <c r="H17" i="16"/>
  <c r="H19" i="15"/>
  <c r="D19" i="22"/>
  <c r="H18" i="7"/>
  <c r="E9" i="7"/>
  <c r="O9" i="7" s="1"/>
  <c r="H12" i="1"/>
  <c r="E15" i="29"/>
  <c r="N15" i="29" s="1"/>
  <c r="G78" i="1"/>
  <c r="K8" i="5"/>
  <c r="U8" i="5" s="1"/>
  <c r="S19" i="4"/>
  <c r="BX19" i="4"/>
  <c r="E19" i="28"/>
  <c r="CL19" i="4"/>
  <c r="D19" i="20"/>
  <c r="R17" i="20"/>
  <c r="N19" i="4"/>
  <c r="O19" i="15"/>
  <c r="D50" i="1"/>
  <c r="H50" i="1" s="1"/>
  <c r="H39" i="1"/>
  <c r="F19" i="4"/>
  <c r="L19" i="23"/>
  <c r="CC19" i="4"/>
  <c r="D19" i="26"/>
  <c r="H17" i="29"/>
  <c r="V17" i="15"/>
  <c r="H117" i="1"/>
  <c r="CM18" i="4"/>
  <c r="F18" i="8"/>
  <c r="F17" i="13"/>
  <c r="F19" i="21"/>
  <c r="J19" i="23"/>
  <c r="M19" i="15"/>
  <c r="E11" i="7"/>
  <c r="O11" i="7" s="1"/>
  <c r="G19" i="22"/>
  <c r="E19" i="12"/>
  <c r="S19" i="15"/>
  <c r="P19" i="5"/>
  <c r="D19" i="21"/>
  <c r="K13" i="5"/>
  <c r="U13" i="5" s="1"/>
  <c r="H17" i="7"/>
  <c r="K19" i="20"/>
  <c r="H19" i="21"/>
  <c r="CF19" i="4"/>
  <c r="CK19" i="4"/>
  <c r="F17" i="28"/>
  <c r="F17" i="25"/>
  <c r="I17" i="6"/>
  <c r="N19" i="14"/>
  <c r="CM17" i="4"/>
  <c r="D19" i="18"/>
  <c r="H19" i="4"/>
  <c r="BZ19" i="4"/>
  <c r="J19" i="15"/>
  <c r="I19" i="23"/>
  <c r="BB19" i="4"/>
  <c r="BL19" i="4"/>
  <c r="H105" i="1"/>
  <c r="CH19" i="4"/>
  <c r="F18" i="17"/>
  <c r="CQ19" i="4"/>
  <c r="K12" i="5"/>
  <c r="U12" i="5" s="1"/>
  <c r="D17" i="4"/>
  <c r="BE19" i="4"/>
  <c r="CG19" i="4"/>
  <c r="M18" i="23"/>
  <c r="E19" i="13"/>
  <c r="BG19" i="4"/>
  <c r="K18" i="7"/>
  <c r="CO19" i="4"/>
  <c r="S19" i="5"/>
  <c r="G12" i="1"/>
  <c r="BC19" i="4"/>
  <c r="BV19" i="4"/>
  <c r="G19" i="26"/>
  <c r="I19" i="15"/>
  <c r="L19" i="15"/>
  <c r="H19" i="20"/>
  <c r="J17" i="21"/>
  <c r="G19" i="20"/>
  <c r="R19" i="15"/>
  <c r="CP17" i="4"/>
  <c r="J19" i="7"/>
  <c r="F19" i="22"/>
  <c r="E19" i="16"/>
  <c r="E19" i="27"/>
  <c r="F19" i="20"/>
  <c r="CV15" i="4"/>
  <c r="AG19" i="4"/>
  <c r="I19" i="7"/>
  <c r="F19" i="5"/>
  <c r="L19" i="29"/>
  <c r="CR19" i="4"/>
  <c r="AR19" i="4"/>
  <c r="D19" i="28"/>
  <c r="H120" i="1"/>
  <c r="K14" i="5"/>
  <c r="N19" i="7"/>
  <c r="CN19" i="4"/>
  <c r="D19" i="7"/>
  <c r="G105" i="1"/>
  <c r="O19" i="4"/>
  <c r="M19" i="29"/>
  <c r="G130" i="1"/>
  <c r="C132" i="1"/>
  <c r="G132" i="1" s="1"/>
  <c r="G29" i="1"/>
  <c r="CT19" i="4"/>
  <c r="F19" i="14"/>
  <c r="F19" i="30"/>
  <c r="G19" i="21"/>
  <c r="D132" i="1"/>
  <c r="H132" i="1" s="1"/>
  <c r="H130" i="1"/>
  <c r="K17" i="30"/>
  <c r="H17" i="1"/>
  <c r="K18" i="29"/>
  <c r="G18" i="12"/>
  <c r="E19" i="25"/>
  <c r="D19" i="15"/>
  <c r="J19" i="14"/>
  <c r="D19" i="9"/>
  <c r="AC19" i="4"/>
  <c r="AK19" i="4"/>
  <c r="CI19" i="4"/>
  <c r="G19" i="16"/>
  <c r="E16" i="7"/>
  <c r="O16" i="7" s="1"/>
  <c r="E14" i="7"/>
  <c r="H76" i="1"/>
  <c r="I19" i="30"/>
  <c r="F19" i="6"/>
  <c r="M19" i="4"/>
  <c r="G35" i="1"/>
  <c r="BT19" i="4"/>
  <c r="D19" i="25"/>
  <c r="AJ19" i="4"/>
  <c r="K18" i="30"/>
  <c r="D19" i="8"/>
  <c r="N7" i="29"/>
  <c r="H19" i="5"/>
  <c r="K7" i="5"/>
  <c r="N17" i="5"/>
  <c r="L19" i="7"/>
  <c r="M19" i="20"/>
  <c r="P19" i="20"/>
  <c r="CE19" i="4"/>
  <c r="G17" i="12"/>
  <c r="BS19" i="4"/>
  <c r="M19" i="14"/>
  <c r="CS19" i="4"/>
  <c r="F18" i="13"/>
  <c r="AL19" i="4"/>
  <c r="F19" i="16"/>
  <c r="K17" i="29"/>
  <c r="F18" i="28"/>
  <c r="D19" i="11"/>
  <c r="BM19" i="4"/>
  <c r="H35" i="1"/>
  <c r="G19" i="5"/>
  <c r="D19" i="27"/>
  <c r="BO19" i="4"/>
  <c r="K19" i="15"/>
  <c r="J19" i="5"/>
  <c r="BA19" i="4"/>
  <c r="AZ19" i="4"/>
  <c r="BD19" i="4"/>
  <c r="K16" i="5"/>
  <c r="U16" i="5" s="1"/>
  <c r="D14" i="1"/>
  <c r="F19" i="27"/>
  <c r="Q17" i="5"/>
  <c r="I19" i="20"/>
  <c r="R18" i="20"/>
  <c r="D17" i="14"/>
  <c r="O7" i="14"/>
  <c r="O17" i="14" s="1"/>
  <c r="E19" i="21"/>
  <c r="G39" i="1"/>
  <c r="C50" i="1"/>
  <c r="G50" i="1" s="1"/>
  <c r="K11" i="5"/>
  <c r="U11" i="5" s="1"/>
  <c r="CU19" i="4"/>
  <c r="H38" i="1"/>
  <c r="H74" i="1"/>
  <c r="H18" i="29"/>
  <c r="E10" i="7"/>
  <c r="O10" i="7" s="1"/>
  <c r="E12" i="29"/>
  <c r="N12" i="29" s="1"/>
  <c r="G20" i="1"/>
  <c r="D18" i="4"/>
  <c r="D19" i="2"/>
  <c r="D18" i="14"/>
  <c r="O14" i="14"/>
  <c r="O18" i="14" s="1"/>
  <c r="T19" i="15"/>
  <c r="X19" i="4"/>
  <c r="G19" i="30"/>
  <c r="H27" i="1"/>
  <c r="D19" i="6"/>
  <c r="F17" i="8"/>
  <c r="E19" i="23"/>
  <c r="E19" i="8"/>
  <c r="E19" i="17"/>
  <c r="G19" i="27"/>
  <c r="D19" i="29"/>
  <c r="CP18" i="4"/>
  <c r="O19" i="5"/>
  <c r="K17" i="7"/>
  <c r="D19" i="16"/>
  <c r="AS19" i="4"/>
  <c r="H18" i="27"/>
  <c r="D19" i="12"/>
  <c r="U19" i="4"/>
  <c r="J19" i="30"/>
  <c r="U19" i="15"/>
  <c r="AI19" i="4"/>
  <c r="W19" i="4"/>
  <c r="AM19" i="4"/>
  <c r="J19" i="4"/>
  <c r="V18" i="15"/>
  <c r="AP19" i="4"/>
  <c r="CA19" i="4"/>
  <c r="H17" i="27"/>
  <c r="C14" i="1"/>
  <c r="H29" i="1"/>
  <c r="I19" i="5"/>
  <c r="BP19" i="4"/>
  <c r="G120" i="1"/>
  <c r="BJ19" i="4"/>
  <c r="CB19" i="4"/>
  <c r="N18" i="5"/>
  <c r="L19" i="26" l="1"/>
  <c r="CJ18" i="4"/>
  <c r="H19" i="22"/>
  <c r="F19" i="25"/>
  <c r="Q19" i="5"/>
  <c r="M19" i="23"/>
  <c r="CJ17" i="4"/>
  <c r="H19" i="16"/>
  <c r="I19" i="6"/>
  <c r="E18" i="29"/>
  <c r="F19" i="17"/>
  <c r="G19" i="12"/>
  <c r="H19" i="27"/>
  <c r="F19" i="13"/>
  <c r="E17" i="29"/>
  <c r="J19" i="21"/>
  <c r="K19" i="7"/>
  <c r="E17" i="7"/>
  <c r="O17" i="7"/>
  <c r="H19" i="7"/>
  <c r="CV17" i="4"/>
  <c r="N18" i="29"/>
  <c r="CV18" i="4"/>
  <c r="K18" i="5"/>
  <c r="U14" i="5"/>
  <c r="U18" i="5" s="1"/>
  <c r="F19" i="8"/>
  <c r="O19" i="14"/>
  <c r="K19" i="29"/>
  <c r="N19" i="5"/>
  <c r="H19" i="29"/>
  <c r="D19" i="4"/>
  <c r="CM19" i="4"/>
  <c r="D19" i="14"/>
  <c r="K17" i="5"/>
  <c r="U7" i="5"/>
  <c r="U17" i="5" s="1"/>
  <c r="CP19" i="4"/>
  <c r="R19" i="20"/>
  <c r="E18" i="7"/>
  <c r="O14" i="7"/>
  <c r="O18" i="7" s="1"/>
  <c r="N17" i="29"/>
  <c r="F19" i="28"/>
  <c r="H14" i="1"/>
  <c r="D24" i="1"/>
  <c r="G14" i="1"/>
  <c r="C24" i="1"/>
  <c r="V19" i="15"/>
  <c r="K19" i="30"/>
  <c r="E19" i="7" l="1"/>
  <c r="CJ19" i="4"/>
  <c r="O19" i="7"/>
  <c r="N19" i="29"/>
  <c r="E19" i="29"/>
  <c r="CV19" i="4"/>
  <c r="G24" i="1"/>
  <c r="C131" i="1"/>
  <c r="K19" i="5"/>
  <c r="U19" i="5"/>
  <c r="H24" i="1"/>
  <c r="D131" i="1"/>
  <c r="D133" i="1" l="1"/>
  <c r="H133" i="1" s="1"/>
  <c r="H131" i="1"/>
  <c r="C133" i="1"/>
  <c r="G133" i="1" s="1"/>
  <c r="G131" i="1"/>
</calcChain>
</file>

<file path=xl/sharedStrings.xml><?xml version="1.0" encoding="utf-8"?>
<sst xmlns="http://schemas.openxmlformats.org/spreadsheetml/2006/main" count="2419" uniqueCount="310">
  <si>
    <t>PRİM ÜRETİMİ</t>
  </si>
  <si>
    <t>Genel</t>
  </si>
  <si>
    <t>TÜM ŞİRKETLER</t>
  </si>
  <si>
    <t>Lütfen Seçiminizi Yapınız</t>
  </si>
  <si>
    <t>Direkt</t>
  </si>
  <si>
    <t>Endirekt</t>
  </si>
  <si>
    <t>Toplam</t>
  </si>
  <si>
    <t>Branş Adı</t>
  </si>
  <si>
    <t>Branş Kodu</t>
  </si>
  <si>
    <t>Yurtiçi</t>
  </si>
  <si>
    <t>Yurtdışı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</si>
  <si>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</si>
  <si>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</si>
  <si>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</si>
  <si>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</si>
  <si>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</si>
  <si>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</si>
  <si>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</si>
  <si>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</si>
  <si>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</si>
  <si>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</si>
  <si>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</si>
  <si>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</si>
  <si>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</si>
  <si>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</si>
  <si>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</si>
  <si>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</si>
  <si>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</si>
  <si>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</si>
  <si>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</si>
  <si>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</si>
  <si>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</si>
  <si>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</si>
  <si>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</si>
  <si>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</si>
  <si>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</si>
  <si>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</si>
  <si>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</si>
  <si>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</si>
  <si>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</si>
  <si>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</si>
  <si>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</si>
  <si>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</si>
  <si>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</si>
  <si>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</si>
  <si>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</si>
  <si>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</si>
  <si>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</si>
  <si>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</si>
  <si>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</si>
  <si>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</si>
  <si>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</si>
  <si>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</si>
  <si>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</si>
  <si>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</si>
  <si>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</si>
  <si>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</si>
  <si>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</si>
  <si>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</si>
  <si>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</si>
  <si>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</si>
  <si>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</si>
  <si>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</si>
  <si>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</si>
  <si>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</si>
  <si>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</si>
  <si>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</si>
  <si>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</si>
  <si>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</si>
  <si>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</si>
  <si>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</si>
  <si>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</si>
  <si>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</si>
  <si>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</si>
  <si>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</si>
  <si>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</si>
  <si>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</si>
  <si>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</si>
  <si>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</si>
  <si>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</si>
  <si>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</si>
  <si>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</si>
  <si>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</si>
  <si>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</si>
  <si>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</si>
  <si>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</si>
  <si>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</si>
  <si>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</si>
  <si>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</si>
  <si>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</si>
  <si>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</si>
  <si>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</si>
  <si>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</si>
  <si>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</si>
  <si>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</si>
  <si>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</si>
  <si>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</si>
  <si>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</si>
  <si>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</si>
  <si>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</si>
  <si>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</si>
  <si>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</si>
  <si>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</si>
  <si>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</si>
  <si>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</si>
  <si>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</si>
  <si>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</si>
  <si>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</si>
  <si>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</si>
  <si>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</si>
  <si>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</si>
  <si>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</si>
  <si>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</si>
  <si>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</si>
  <si>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</si>
  <si>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</si>
  <si>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</si>
  <si>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</si>
  <si>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</si>
  <si>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</si>
  <si>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</si>
  <si>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</si>
  <si>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</si>
  <si>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</si>
  <si>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</si>
  <si>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</si>
  <si>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</si>
  <si>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</si>
  <si>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</si>
  <si>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</si>
  <si>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</si>
  <si>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</si>
  <si>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</si>
  <si>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</si>
  <si>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</si>
  <si>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</si>
  <si>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Branş Bazlı Analiz</t>
  </si>
  <si>
    <t>701-Yangın</t>
  </si>
  <si>
    <t>Lütfen Seçimlerinizi Yapınız</t>
  </si>
  <si>
    <t>702-Kar Kaybı</t>
  </si>
  <si>
    <t>703-Zorunlu Deprem</t>
  </si>
  <si>
    <t>Şirket Adı</t>
  </si>
  <si>
    <t>Şirket Kodu</t>
  </si>
  <si>
    <t>Şirket Tipi</t>
  </si>
  <si>
    <t>715-Zorunlu Trafik (Yeşil Kart Hariç)</t>
  </si>
  <si>
    <t>704-Maden Çalışanları Zorunlu Ferdi Kaza</t>
  </si>
  <si>
    <t>Türkiye Sigorta AŞ</t>
  </si>
  <si>
    <t>HD</t>
  </si>
  <si>
    <t>706-Dolaylı Kefalet</t>
  </si>
  <si>
    <t>HDI Sigorta AŞ</t>
  </si>
  <si>
    <t>710-Emtea</t>
  </si>
  <si>
    <t>Bereket Sigorta AŞ</t>
  </si>
  <si>
    <t>711-Kıymet</t>
  </si>
  <si>
    <t>Neova Katılım Sigorta AŞ</t>
  </si>
  <si>
    <t>712-Tekne</t>
  </si>
  <si>
    <t>Doga Sigorta AŞ</t>
  </si>
  <si>
    <t>713-Raylı Araçlar Genel</t>
  </si>
  <si>
    <t>Türkiye Katılım Sigorta AŞ</t>
  </si>
  <si>
    <t>714-Zorunlu Karayolu Tasımacılık Mali Sorumluluk</t>
  </si>
  <si>
    <t>HDI Katılım Sigorta AŞ</t>
  </si>
  <si>
    <t>715-Yeşilkart Hariç</t>
  </si>
  <si>
    <t>Türkiye Katılım Hayat AŞ</t>
  </si>
  <si>
    <t>H</t>
  </si>
  <si>
    <t>903-Yeşil Kart</t>
  </si>
  <si>
    <t>Bereket Emeklilik ve Hayat AŞ</t>
  </si>
  <si>
    <t>E</t>
  </si>
  <si>
    <t>716-Motorlu Kara Taşıtları İhtiyari Mali Sorumluluk</t>
  </si>
  <si>
    <t>Katılım Emeklilik ve Hayat AŞ</t>
  </si>
  <si>
    <t>717-Motorlu Kara Taşıtları - Kasko</t>
  </si>
  <si>
    <t>TOPLAM (HAYAT DIŞI ŞİRKETLER)</t>
  </si>
  <si>
    <t>T (HD)</t>
  </si>
  <si>
    <t>718-Karayolu Yolcu Taşımacılığı Zor.Koltuk F.K.</t>
  </si>
  <si>
    <t>TOPLAM (HAYAT VE EMEKLİLİK ŞİRKETLERİ)</t>
  </si>
  <si>
    <t>T (H+E)</t>
  </si>
  <si>
    <t>719-İşveren Mali Sorumluluk</t>
  </si>
  <si>
    <t>TOPLAM (HAYAT DIŞI ŞİRKETLER+HAYAT VE EMEKLİLİK ŞİRKETLERİ)</t>
  </si>
  <si>
    <t>T (HD+H+E)</t>
  </si>
  <si>
    <t>720-Üçüncü Şahıslara Karşı Mali Sorumluluk</t>
  </si>
  <si>
    <t>721-Asansör Kaza Üçüncü Şahıslara Karşı Mali Sorumluluk</t>
  </si>
  <si>
    <t>722-Çevre Kirliliği Mali Sorumluluk</t>
  </si>
  <si>
    <t>723-Cam Kırılması</t>
  </si>
  <si>
    <t>724-Hırsızlık</t>
  </si>
  <si>
    <t>725-Tüpgaz Zorunlu Sorumluluk</t>
  </si>
  <si>
    <t>726-Tehlikeli Maddeler Zorunlu Sorumluluk</t>
  </si>
  <si>
    <t>727-Uçak Tekne</t>
  </si>
  <si>
    <t>728-Uçak Mali Mesuliyet</t>
  </si>
  <si>
    <t>729-Uçak Yolcu Kaza</t>
  </si>
  <si>
    <t>730-Tıbbı Kötü Uygulamaya İlişkin ZMSS</t>
  </si>
  <si>
    <t>731-Özel Güvenlik Mali Sorumluluk</t>
  </si>
  <si>
    <t>732-Zorunlu Sertifika Mali Sorumluluk</t>
  </si>
  <si>
    <t>733-Mesleki Sorumluluk</t>
  </si>
  <si>
    <t>734-Kıyı Tesisleri Deniz Kirliliği Zorunlu Mali Sorumluluk</t>
  </si>
  <si>
    <t>735-Tekne Sorumluluk</t>
  </si>
  <si>
    <t>736-Doğrudan Kefalet</t>
  </si>
  <si>
    <t>737-Motorlu Kara Taşıtları Dışındaki Kara Taşıtları</t>
  </si>
  <si>
    <t>738-Nehir Araçları</t>
  </si>
  <si>
    <t>739-Göl Araçları</t>
  </si>
  <si>
    <t>740-İhtiyari Deprem</t>
  </si>
  <si>
    <t>741-Sel</t>
  </si>
  <si>
    <t>742-Deprem ve Sel Dışındaki Doğal Afetler</t>
  </si>
  <si>
    <t>743-Nükleer Enerji</t>
  </si>
  <si>
    <t>744-Toprak Kayması</t>
  </si>
  <si>
    <t>745-Taksitli Kredi</t>
  </si>
  <si>
    <t>746-Uzun Vadeli Konut Kredisi</t>
  </si>
  <si>
    <t>747-Tarım Kredisi</t>
  </si>
  <si>
    <t>748-İstihdam</t>
  </si>
  <si>
    <t>749-Gelir Yetersizliği</t>
  </si>
  <si>
    <t>750-Ferdi Kaza</t>
  </si>
  <si>
    <t>751-Uzun Süreli Ferdi Kaza</t>
  </si>
  <si>
    <t>752-Hava Şartları</t>
  </si>
  <si>
    <t>753-Genel Giderler</t>
  </si>
  <si>
    <t>754-Beklenmeyen Ticari Giderler</t>
  </si>
  <si>
    <t>755-Kredi</t>
  </si>
  <si>
    <t>756-İhracat Kredi</t>
  </si>
  <si>
    <t>757-Piyasa Değerindeki Kayıp</t>
  </si>
  <si>
    <t>758-Kira Ve Gelir Kaybı</t>
  </si>
  <si>
    <t>759-Diğer Finansal Kayıplar</t>
  </si>
  <si>
    <t>760-Hukuksal Koruma</t>
  </si>
  <si>
    <t>761-Patlama</t>
  </si>
  <si>
    <t>765-Makine Kırılması</t>
  </si>
  <si>
    <t>766-Montaj</t>
  </si>
  <si>
    <t>767-İnşaat</t>
  </si>
  <si>
    <t>768-Elektronik Cihaz</t>
  </si>
  <si>
    <t>769-Yapı Denetimi Zorunlu Mali Sorumluluk</t>
  </si>
  <si>
    <t>770-Deniz Yolu Yolcu Taşımacılığı ZMS</t>
  </si>
  <si>
    <t>772-Devlet Destekli İpek Böceği Sigortası</t>
  </si>
  <si>
    <t>773-Devlet Destekli Arıcılık</t>
  </si>
  <si>
    <t>774-Su Ürünleri</t>
  </si>
  <si>
    <t>775-Dolu Sera</t>
  </si>
  <si>
    <t>776-Devlet Destekli Sera</t>
  </si>
  <si>
    <t>777-Devlet Destekli Bitkisel Ürün</t>
  </si>
  <si>
    <t>778-Devlet Destekli Su Ürünleri</t>
  </si>
  <si>
    <t>779-Devlet Destekli Hayvan Hayat</t>
  </si>
  <si>
    <t>780-Hayvan Hayat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</si>
  <si>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</si>
  <si>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</si>
  <si>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</si>
  <si>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</si>
  <si>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</si>
  <si>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</si>
  <si>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</si>
  <si>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</si>
  <si>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</si>
  <si>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</si>
  <si>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</si>
  <si>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</si>
  <si>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</si>
  <si>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</si>
  <si>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</si>
  <si>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</si>
  <si>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</si>
  <si>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771-Ürün Sorumluluk</t>
  </si>
  <si>
    <t>707-Devlet Destekli Alacak Sigortaları</t>
  </si>
  <si>
    <t>705-Doğrudan Kefalet</t>
  </si>
  <si>
    <t>708-Bina Tamamlama</t>
  </si>
  <si>
    <t>Karşılaştırmalı Prim Üretimi</t>
  </si>
  <si>
    <t>TOPLAM ÜRETİM</t>
  </si>
  <si>
    <t>DİREKT ÜRETİM</t>
  </si>
  <si>
    <t>Pay</t>
  </si>
  <si>
    <t>Değişim</t>
  </si>
  <si>
    <t>Reel Değişim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</si>
  <si>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</si>
  <si>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</si>
  <si>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</si>
  <si>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</si>
  <si>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</si>
  <si>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</si>
  <si>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</si>
  <si>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</si>
  <si>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</si>
  <si>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</si>
  <si>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</si>
  <si>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</si>
  <si>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</si>
  <si>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</si>
  <si>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</si>
  <si>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</si>
  <si>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</si>
  <si>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</si>
  <si>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Nakliyat Toplam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</si>
  <si>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</si>
  <si>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</si>
  <si>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</si>
  <si>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</si>
  <si>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</si>
  <si>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</si>
  <si>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</si>
  <si>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</si>
  <si>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</si>
  <si>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</si>
  <si>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</si>
  <si>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</si>
  <si>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</si>
  <si>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</si>
  <si>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</si>
  <si>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</si>
  <si>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</si>
  <si>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</si>
  <si>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</si>
  <si>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</si>
  <si>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</si>
  <si>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</si>
  <si>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</si>
  <si>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</si>
  <si>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</si>
  <si>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</si>
  <si>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01.01.2026-31.08.2026</t>
  </si>
  <si>
    <t>2026/08</t>
  </si>
  <si>
    <t>2025/08</t>
  </si>
  <si>
    <t>**Bu ve/veya ilgili sayfalardaki veriler 16.09.2026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</si>
</sst>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%\ 0.00"/>
    <numFmt numFmtId="166" formatCode="0_ ;\-0\ "/>
    <numFmt numFmtId="167" formatCode="0.0%"/>
  </numFmts>
  <fonts count="19">
    <font>
      <sz val="10"/>
      <name val="Arial Tur"/>
      <charset val="162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sz val="9"/>
      <name val="Geneva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  <font>
      <b/>
      <sz val="10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101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0" xfId="0" applyFont="1" applyFill="1"/>
    <xf numFmtId="164" fontId="0" fillId="0" borderId="0" xfId="0" applyNumberFormat="1"/>
    <xf numFmtId="0" fontId="2" fillId="3" borderId="0" xfId="0" applyFont="1" applyFill="1"/>
    <xf numFmtId="14" fontId="2" fillId="2" borderId="0" xfId="0" applyNumberFormat="1" applyFont="1" applyFill="1" applyAlignment="1">
      <alignment horizontal="left"/>
    </xf>
    <xf numFmtId="0" fontId="0" fillId="4" borderId="0" xfId="0" applyFill="1"/>
    <xf numFmtId="0" fontId="7" fillId="4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5" fillId="4" borderId="0" xfId="2" applyNumberFormat="1" applyFont="1" applyFill="1" applyAlignment="1">
      <alignment horizontal="right"/>
    </xf>
    <xf numFmtId="0" fontId="8" fillId="7" borderId="5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3" fontId="5" fillId="4" borderId="0" xfId="2" applyNumberFormat="1" applyFont="1" applyFill="1" applyAlignment="1">
      <alignment horizontal="right"/>
    </xf>
    <xf numFmtId="0" fontId="8" fillId="7" borderId="8" xfId="0" applyFont="1" applyFill="1" applyBorder="1" applyAlignment="1">
      <alignment horizontal="left"/>
    </xf>
    <xf numFmtId="1" fontId="4" fillId="7" borderId="7" xfId="0" quotePrefix="1" applyNumberFormat="1" applyFont="1" applyFill="1" applyBorder="1" applyAlignment="1">
      <alignment horizontal="center"/>
    </xf>
    <xf numFmtId="38" fontId="11" fillId="8" borderId="7" xfId="0" applyNumberFormat="1" applyFont="1" applyFill="1" applyBorder="1" applyAlignment="1">
      <alignment horizontal="right"/>
    </xf>
    <xf numFmtId="3" fontId="4" fillId="7" borderId="7" xfId="0" applyNumberFormat="1" applyFont="1" applyFill="1" applyBorder="1" applyAlignment="1">
      <alignment horizontal="right"/>
    </xf>
    <xf numFmtId="3" fontId="4" fillId="7" borderId="11" xfId="0" applyNumberFormat="1" applyFont="1" applyFill="1" applyBorder="1" applyAlignment="1">
      <alignment horizontal="right"/>
    </xf>
    <xf numFmtId="0" fontId="8" fillId="7" borderId="12" xfId="0" applyFont="1" applyFill="1" applyBorder="1" applyAlignment="1">
      <alignment horizontal="left"/>
    </xf>
    <xf numFmtId="1" fontId="4" fillId="7" borderId="13" xfId="0" quotePrefix="1" applyNumberFormat="1" applyFont="1" applyFill="1" applyBorder="1" applyAlignment="1">
      <alignment horizontal="center"/>
    </xf>
    <xf numFmtId="38" fontId="11" fillId="8" borderId="13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0" fontId="8" fillId="7" borderId="14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 indent="2"/>
    </xf>
    <xf numFmtId="1" fontId="12" fillId="7" borderId="7" xfId="0" quotePrefix="1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left" indent="4"/>
    </xf>
    <xf numFmtId="1" fontId="14" fillId="7" borderId="7" xfId="0" quotePrefix="1" applyNumberFormat="1" applyFont="1" applyFill="1" applyBorder="1" applyAlignment="1">
      <alignment horizontal="center"/>
    </xf>
    <xf numFmtId="3" fontId="4" fillId="7" borderId="17" xfId="0" applyNumberFormat="1" applyFont="1" applyFill="1" applyBorder="1" applyAlignment="1">
      <alignment horizontal="right"/>
    </xf>
    <xf numFmtId="3" fontId="4" fillId="7" borderId="20" xfId="0" applyNumberFormat="1" applyFont="1" applyFill="1" applyBorder="1" applyAlignment="1">
      <alignment horizontal="right"/>
    </xf>
    <xf numFmtId="0" fontId="8" fillId="7" borderId="21" xfId="0" applyFont="1" applyFill="1" applyBorder="1" applyAlignment="1">
      <alignment horizontal="left"/>
    </xf>
    <xf numFmtId="0" fontId="11" fillId="7" borderId="21" xfId="0" applyFont="1" applyFill="1" applyBorder="1" applyAlignment="1">
      <alignment horizontal="left" indent="2"/>
    </xf>
    <xf numFmtId="1" fontId="12" fillId="7" borderId="13" xfId="0" quotePrefix="1" applyNumberFormat="1" applyFont="1" applyFill="1" applyBorder="1" applyAlignment="1">
      <alignment horizontal="center"/>
    </xf>
    <xf numFmtId="0" fontId="8" fillId="7" borderId="22" xfId="0" applyFont="1" applyFill="1" applyBorder="1" applyAlignment="1">
      <alignment horizontal="left"/>
    </xf>
    <xf numFmtId="1" fontId="4" fillId="7" borderId="23" xfId="0" quotePrefix="1" applyNumberFormat="1" applyFont="1" applyFill="1" applyBorder="1" applyAlignment="1">
      <alignment horizontal="center"/>
    </xf>
    <xf numFmtId="38" fontId="11" fillId="8" borderId="24" xfId="0" applyNumberFormat="1" applyFont="1" applyFill="1" applyBorder="1" applyAlignment="1">
      <alignment horizontal="right"/>
    </xf>
    <xf numFmtId="3" fontId="4" fillId="7" borderId="24" xfId="0" applyNumberFormat="1" applyFont="1" applyFill="1" applyBorder="1" applyAlignment="1">
      <alignment horizontal="right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37" fontId="5" fillId="5" borderId="25" xfId="0" applyNumberFormat="1" applyFont="1" applyFill="1" applyBorder="1" applyAlignment="1">
      <alignment vertical="center" wrapText="1"/>
    </xf>
    <xf numFmtId="166" fontId="15" fillId="5" borderId="26" xfId="0" applyNumberFormat="1" applyFont="1" applyFill="1" applyBorder="1" applyAlignment="1">
      <alignment horizontal="center" vertical="center" wrapText="1"/>
    </xf>
    <xf numFmtId="38" fontId="8" fillId="7" borderId="6" xfId="0" applyNumberFormat="1" applyFont="1" applyFill="1" applyBorder="1" applyAlignment="1">
      <alignment horizontal="right"/>
    </xf>
    <xf numFmtId="37" fontId="5" fillId="5" borderId="27" xfId="0" applyNumberFormat="1" applyFont="1" applyFill="1" applyBorder="1" applyAlignment="1">
      <alignment vertical="center" wrapText="1"/>
    </xf>
    <xf numFmtId="166" fontId="15" fillId="5" borderId="3" xfId="0" applyNumberFormat="1" applyFont="1" applyFill="1" applyBorder="1" applyAlignment="1">
      <alignment horizontal="center" vertical="center" wrapText="1"/>
    </xf>
    <xf numFmtId="38" fontId="8" fillId="7" borderId="7" xfId="0" applyNumberFormat="1" applyFont="1" applyFill="1" applyBorder="1" applyAlignment="1">
      <alignment horizontal="right"/>
    </xf>
    <xf numFmtId="37" fontId="5" fillId="5" borderId="9" xfId="0" applyNumberFormat="1" applyFont="1" applyFill="1" applyBorder="1" applyAlignment="1">
      <alignment vertical="center" wrapText="1"/>
    </xf>
    <xf numFmtId="166" fontId="15" fillId="5" borderId="10" xfId="0" applyNumberFormat="1" applyFont="1" applyFill="1" applyBorder="1" applyAlignment="1">
      <alignment horizontal="center" vertical="center" wrapText="1"/>
    </xf>
    <xf numFmtId="38" fontId="8" fillId="7" borderId="11" xfId="0" applyNumberFormat="1" applyFont="1" applyFill="1" applyBorder="1" applyAlignment="1">
      <alignment horizontal="right"/>
    </xf>
    <xf numFmtId="164" fontId="16" fillId="0" borderId="0" xfId="0" applyNumberFormat="1" applyFont="1"/>
    <xf numFmtId="164" fontId="17" fillId="0" borderId="0" xfId="0" applyNumberFormat="1" applyFont="1"/>
    <xf numFmtId="164" fontId="16" fillId="4" borderId="0" xfId="0" applyNumberFormat="1" applyFont="1" applyFill="1"/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37" fontId="5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167" fontId="11" fillId="8" borderId="6" xfId="0" applyNumberFormat="1" applyFont="1" applyFill="1" applyBorder="1" applyAlignment="1">
      <alignment horizontal="right"/>
    </xf>
    <xf numFmtId="167" fontId="11" fillId="8" borderId="7" xfId="0" applyNumberFormat="1" applyFont="1" applyFill="1" applyBorder="1" applyAlignment="1">
      <alignment horizontal="right"/>
    </xf>
    <xf numFmtId="167" fontId="4" fillId="7" borderId="11" xfId="0" applyNumberFormat="1" applyFont="1" applyFill="1" applyBorder="1" applyAlignment="1">
      <alignment horizontal="right"/>
    </xf>
    <xf numFmtId="167" fontId="11" fillId="8" borderId="13" xfId="0" applyNumberFormat="1" applyFont="1" applyFill="1" applyBorder="1" applyAlignment="1">
      <alignment horizontal="right"/>
    </xf>
    <xf numFmtId="167" fontId="4" fillId="7" borderId="7" xfId="0" applyNumberFormat="1" applyFont="1" applyFill="1" applyBorder="1" applyAlignment="1">
      <alignment horizontal="right"/>
    </xf>
    <xf numFmtId="167" fontId="4" fillId="7" borderId="17" xfId="0" applyNumberFormat="1" applyFont="1" applyFill="1" applyBorder="1" applyAlignment="1">
      <alignment horizontal="right"/>
    </xf>
    <xf numFmtId="167" fontId="4" fillId="7" borderId="20" xfId="0" applyNumberFormat="1" applyFont="1" applyFill="1" applyBorder="1" applyAlignment="1">
      <alignment horizontal="right"/>
    </xf>
    <xf numFmtId="167" fontId="4" fillId="7" borderId="6" xfId="0" applyNumberFormat="1" applyFont="1" applyFill="1" applyBorder="1" applyAlignment="1">
      <alignment horizontal="right"/>
    </xf>
    <xf numFmtId="167" fontId="11" fillId="8" borderId="24" xfId="0" applyNumberFormat="1" applyFont="1" applyFill="1" applyBorder="1" applyAlignment="1">
      <alignment horizontal="right"/>
    </xf>
    <xf numFmtId="3" fontId="4" fillId="7" borderId="4" xfId="0" applyNumberFormat="1" applyFont="1" applyFill="1" applyBorder="1" applyAlignment="1">
      <alignment horizontal="right"/>
    </xf>
    <xf numFmtId="167" fontId="4" fillId="7" borderId="4" xfId="0" applyNumberFormat="1" applyFont="1" applyFill="1" applyBorder="1" applyAlignment="1">
      <alignment horizontal="right"/>
    </xf>
    <xf numFmtId="0" fontId="8" fillId="7" borderId="25" xfId="0" applyFont="1" applyFill="1" applyBorder="1" applyAlignment="1">
      <alignment horizontal="left"/>
    </xf>
    <xf numFmtId="1" fontId="4" fillId="7" borderId="30" xfId="0" quotePrefix="1" applyNumberFormat="1" applyFont="1" applyFill="1" applyBorder="1" applyAlignment="1">
      <alignment horizontal="center"/>
    </xf>
    <xf numFmtId="167" fontId="11" fillId="8" borderId="6" xfId="1" applyNumberFormat="1" applyFont="1" applyFill="1" applyBorder="1" applyAlignment="1">
      <alignment horizontal="right"/>
    </xf>
    <xf numFmtId="167" fontId="8" fillId="7" borderId="6" xfId="0" applyNumberFormat="1" applyFont="1" applyFill="1" applyBorder="1" applyAlignment="1">
      <alignment horizontal="right"/>
    </xf>
    <xf numFmtId="167" fontId="8" fillId="7" borderId="7" xfId="0" applyNumberFormat="1" applyFont="1" applyFill="1" applyBorder="1" applyAlignment="1">
      <alignment horizontal="right"/>
    </xf>
    <xf numFmtId="167" fontId="8" fillId="7" borderId="11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37" fontId="5" fillId="6" borderId="1" xfId="0" applyNumberFormat="1" applyFont="1" applyFill="1" applyBorder="1" applyAlignment="1">
      <alignment horizontal="center" vertical="center" wrapText="1"/>
    </xf>
    <xf numFmtId="37" fontId="5" fillId="6" borderId="2" xfId="0" applyNumberFormat="1" applyFont="1" applyFill="1" applyBorder="1" applyAlignment="1">
      <alignment horizontal="center" vertical="center" wrapText="1"/>
    </xf>
    <xf numFmtId="37" fontId="5" fillId="6" borderId="3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_2004_09_sigortacı gazetesisektör1" xfId="2" xr:uid="{E0DD9D55-E0EC-409E-990E-F4B4F2410328}"/>
    <cellStyle name="Yüzde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226219</xdr:colOff>
      <xdr:row>2</xdr:row>
      <xdr:rowOff>83345</xdr:rowOff>
    </xdr:from>
    <xdr:to>
      <xdr:col>8</xdr:col>
      <xdr:colOff>501915</xdr:colOff>
      <xdr:row>4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9513DDC-D93E-42BA-8EBE-F291C2F16751}"/>
            </a:ext>
          </a:extLst>
        </xdr:cNvPr>
        <xdr:cNvSpPr/>
      </xdr:nvSpPr>
      <xdr:spPr bwMode="auto">
        <a:xfrm rot="16200000">
          <a:off x="11656272" y="578592"/>
          <a:ext cx="50419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242114</xdr:colOff>
      <xdr:row>0</xdr:row>
      <xdr:rowOff>177138</xdr:rowOff>
    </xdr:from>
    <xdr:to>
      <xdr:col>3</xdr:col>
      <xdr:colOff>981408</xdr:colOff>
      <xdr:row>3</xdr:row>
      <xdr:rowOff>18388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83723947-7DCE-43F4-BD9A-FDAAF02F03C6}"/>
            </a:ext>
          </a:extLst>
        </xdr:cNvPr>
        <xdr:cNvSpPr/>
      </xdr:nvSpPr>
      <xdr:spPr bwMode="auto">
        <a:xfrm rot="17632075">
          <a:off x="6577586" y="1386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23812</xdr:colOff>
      <xdr:row>5</xdr:row>
      <xdr:rowOff>35718</xdr:rowOff>
    </xdr:from>
    <xdr:to>
      <xdr:col>4</xdr:col>
      <xdr:colOff>763106</xdr:colOff>
      <xdr:row>5</xdr:row>
      <xdr:rowOff>448468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3BB6E33E-C57E-4F2C-BDB1-7FD742BCD2B0}"/>
            </a:ext>
          </a:extLst>
        </xdr:cNvPr>
        <xdr:cNvSpPr/>
      </xdr:nvSpPr>
      <xdr:spPr bwMode="auto">
        <a:xfrm rot="14094951">
          <a:off x="7433704" y="100782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887A7621-763F-44E9-AF24-05ED47C0162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D671FA2-970C-41E1-B8F4-26EDA8048CF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DBE0DA4E-EEF7-4423-8885-FC395832268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E3F2EE6-EBFF-4895-96DF-72403DA9DD5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D8D7051-8296-4723-8124-2E2DA710690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B8F0B57-B516-4494-877C-022C4286718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CCA90A2-0876-4DA4-BCC7-96B40D86591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035B270-EF7B-48F4-97D0-572B52BFA4D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E3D3EE3-9020-4BCC-B5B4-CCB89287B29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BDB91E8-0026-4001-B000-724F38CE279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518F3DF-C9F3-4052-A344-60270672776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503D6CE-E1D7-4984-B697-7A112B7C9CC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D65A80F-8A6F-42CD-A675-05033F24B4D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2EABAA4-55C9-41E0-954E-3D6B4788971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0291D2E-7273-43E2-BDD8-CF1D0EEA67E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592401D-BFD6-44F5-9D2E-0BCD9DAD8B5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2FD7FC0-C5DC-4DBE-B8CD-45A8A2B6892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0CF2936-9D4D-4845-9A1D-0CA104B1F8F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40C048E6-9086-43A6-8807-2CF192FD945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984EC71-7868-4BC6-B3CB-D9739FDE782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E8F4C95-F3AA-4A8C-B180-910B04E2B1F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B51EA8B-E59A-4406-945B-41220F6F179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B0B3A71-BA99-4382-82F4-46D0BF7CD8D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AF91E9E-2E97-45DB-B344-61F88ABF1E1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697D79F-8A9C-441F-9274-CF36EE2AF32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AA1C292-5BE5-4A9F-894D-429272452C7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5D1500C-A1B1-4F33-9CBF-9E0EE2134DD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Konsolidasyon%20&#199;al&#305;&#351;mas&#305;-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1020-Detay"/>
      <sheetName val="1022-Detay"/>
      <sheetName val="1025-Detay"/>
      <sheetName val="1025-Kasko"/>
      <sheetName val="1025-Trafik"/>
      <sheetName val="1030-Detay"/>
      <sheetName val="1030-Kasko"/>
      <sheetName val="1030-Trafik"/>
      <sheetName val="1048-Detay"/>
      <sheetName val="1048-Kasko"/>
      <sheetName val="1048-Trafik"/>
      <sheetName val="1057-Detay"/>
      <sheetName val="1057-Kasko"/>
      <sheetName val="2007-Detay"/>
      <sheetName val="2007-Hayat"/>
      <sheetName val="3005-Detay"/>
      <sheetName val="3005-Hayat"/>
      <sheetName val="3016-Detay"/>
      <sheetName val="3016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B8BE-A8A4-45A0-BD24-9D7F157EF797}">
  <sheetPr>
    <tabColor theme="2" tint="-0.499984740745262"/>
  </sheetPr>
  <dimension ref="A1:N137"/>
  <sheetViews>
    <sheetView showGridLines="0" tabSelected="1" zoomScale="80" zoomScaleNormal="80" workbookViewId="0">
      <pane xSplit="2" ySplit="6" topLeftCell="C7" activePane="bottomRight" state="frozen"/>
      <selection activeCell="J132" sqref="J132"/>
      <selection pane="topRight" activeCell="J132" sqref="J132"/>
      <selection pane="bottomLeft" activeCell="J132" sqref="J132"/>
      <selection pane="bottomRight" activeCell="C4" sqref="C4:H4"/>
    </sheetView>
  </sheetViews>
  <sheetFormatPr defaultColWidth="9.3320312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9.6640625" style="3" bestFit="1" customWidth="1"/>
    <col min="10" max="10" width="9.33203125" style="3"/>
    <col min="11" max="11" width="14.44140625" style="3" customWidth="1"/>
    <col min="12" max="16384" width="9.33203125" style="3"/>
  </cols>
  <sheetData>
    <row r="1" spans="1:14" ht="15" customHeight="1">
      <c r="A1" s="1" t="s">
        <v>0</v>
      </c>
      <c r="B1" s="2"/>
    </row>
    <row r="2" spans="1:14" ht="15" customHeight="1">
      <c r="A2" s="1" t="s">
        <v>1</v>
      </c>
      <c r="B2" s="4"/>
    </row>
    <row r="3" spans="1:14" ht="15" customHeight="1">
      <c r="A3" s="5" t="s">
        <v>306</v>
      </c>
      <c r="B3" s="2"/>
    </row>
    <row r="4" spans="1:14" ht="22.5" customHeight="1">
      <c r="C4" s="86" t="s">
        <v>2</v>
      </c>
      <c r="D4" s="87"/>
      <c r="E4" s="87"/>
      <c r="F4" s="87"/>
      <c r="G4" s="87"/>
      <c r="H4" s="88"/>
      <c r="J4" s="89" t="s">
        <v>3</v>
      </c>
      <c r="K4" s="90"/>
      <c r="L4" s="91"/>
      <c r="M4" s="6"/>
      <c r="N4" s="6"/>
    </row>
    <row r="5" spans="1:14" ht="22.5" customHeight="1">
      <c r="C5" s="92" t="s">
        <v>4</v>
      </c>
      <c r="D5" s="93"/>
      <c r="E5" s="92" t="s">
        <v>5</v>
      </c>
      <c r="F5" s="93"/>
      <c r="G5" s="92" t="s">
        <v>6</v>
      </c>
      <c r="H5" s="93"/>
      <c r="J5" s="7"/>
      <c r="N5" s="6"/>
    </row>
    <row r="6" spans="1:14" ht="79.5" customHeight="1" thickBot="1">
      <c r="A6" s="8" t="s">
        <v>7</v>
      </c>
      <c r="B6" s="8" t="s">
        <v>8</v>
      </c>
      <c r="C6" s="9" t="s">
        <v>9</v>
      </c>
      <c r="D6" s="9" t="s">
        <v>10</v>
      </c>
      <c r="E6" s="9" t="s">
        <v>9</v>
      </c>
      <c r="F6" s="9" t="s">
        <v>10</v>
      </c>
      <c r="G6" s="9" t="s">
        <v>9</v>
      </c>
      <c r="H6" s="9" t="s">
        <v>10</v>
      </c>
      <c r="J6" s="7"/>
      <c r="K6" s="10"/>
      <c r="L6" s="6"/>
      <c r="M6" s="6"/>
      <c r="N6" s="6"/>
    </row>
    <row r="7" spans="1:14" ht="12.75" customHeight="1">
      <c r="A7" s="11" t="s">
        <v>11</v>
      </c>
      <c r="B7" s="12">
        <v>704</v>
      </c>
      <c r="C7" s="13">
        <f ca="1">IFERROR(INDIRECT("'"&amp;C$5&amp;"'!"&amp;ADDRESS(MATCH(IF($C$4="Tüm Şirketler",9003,IF($C$4="Hayatdışı Sigorta Şirketleri",9000,9001)),INDIRECT("'"&amp;C$5&amp;"'!$B$1:$B$1095"),0),MATCH($B7,INDIRECT("'"&amp;C$5&amp;"'!5:5"),0))),0)</f>
        <v>4418681.34</v>
      </c>
      <c r="D7" s="13">
        <f ca="1">IFERROR(INDIRECT("'"&amp;C$5&amp;"'!"&amp;ADDRESS(MATCH(IF($C$4="Tüm Şirketler",9003,IF($C$4="Hayatdışı Sigorta Şirketleri",9000,9001)),INDIRECT("'"&amp;C$5&amp;"'!$B$1:$B$1095"),0),MATCH($B7,INDIRECT("'"&amp;C$5&amp;"'!5:5"),0)+1)),0)</f>
        <v>0</v>
      </c>
      <c r="E7" s="13">
        <f ca="1">IFERROR(INDIRECT("'"&amp;E$5&amp;"'!"&amp;ADDRESS(MATCH(IF($C$4="Tüm Şirketler",9003,IF($C$4="Hayatdışı Sigorta Şirketleri",9000,9001)),INDIRECT("'"&amp;E$5&amp;"'!$B$1:$B$1095"),0),MATCH($B7,INDIRECT("'"&amp;E$5&amp;"'!5:5"),0))),0)</f>
        <v>0</v>
      </c>
      <c r="F7" s="13">
        <f ca="1">IFERROR(INDIRECT("'"&amp;E$5&amp;"'!"&amp;ADDRESS(MATCH(IF($C$4="Tüm Şirketler",9003,IF($C$4="Hayatdışı Sigorta Şirketleri",9000,9001)),INDIRECT("'"&amp;E$5&amp;"'!$B$1:$B$1095"),0),MATCH($B7,INDIRECT("'"&amp;E$5&amp;"'!5:5"),0)+1)),0)</f>
        <v>0</v>
      </c>
      <c r="G7" s="14">
        <f ca="1">+C7+E7</f>
        <v>4418681.34</v>
      </c>
      <c r="H7" s="14">
        <f ca="1">+D7+F7</f>
        <v>0</v>
      </c>
      <c r="K7" s="15"/>
      <c r="L7" s="15"/>
      <c r="M7" s="15"/>
      <c r="N7" s="6"/>
    </row>
    <row r="8" spans="1:14" ht="12.75" customHeight="1">
      <c r="A8" s="16" t="s">
        <v>12</v>
      </c>
      <c r="B8" s="17">
        <v>718</v>
      </c>
      <c r="C8" s="18">
        <f ca="1">IFERROR(INDIRECT("'"&amp;C$5&amp;"'!"&amp;ADDRESS(MATCH(IF($C$4="Tüm Şirketler",9003,IF($C$4="Hayatdışı Sigorta Şirketleri",9000,9001)),INDIRECT("'"&amp;C$5&amp;"'!$B$1:$B$1095"),0),MATCH($B8,INDIRECT("'"&amp;C$5&amp;"'!5:5"),0))),0)</f>
        <v>0</v>
      </c>
      <c r="D8" s="18">
        <f ca="1">IFERROR(INDIRECT("'"&amp;C$5&amp;"'!"&amp;ADDRESS(MATCH(IF($C$4="Tüm Şirketler",9003,IF($C$4="Hayatdışı Sigorta Şirketleri",9000,9001)),INDIRECT("'"&amp;C$5&amp;"'!$B$1:$B$1095"),0),MATCH($B8,INDIRECT("'"&amp;C$5&amp;"'!5:5"),0)+1)),0)</f>
        <v>0</v>
      </c>
      <c r="E8" s="18">
        <f ca="1">IFERROR(INDIRECT("'"&amp;E$5&amp;"'!"&amp;ADDRESS(MATCH(IF($C$4="Tüm Şirketler",9003,IF($C$4="Hayatdışı Sigorta Şirketleri",9000,9001)),INDIRECT("'"&amp;E$5&amp;"'!$B$1:$B$1095"),0),MATCH($B8,INDIRECT("'"&amp;E$5&amp;"'!5:5"),0))),0)</f>
        <v>0</v>
      </c>
      <c r="F8" s="18">
        <f ca="1">IFERROR(INDIRECT("'"&amp;E$5&amp;"'!"&amp;ADDRESS(MATCH(IF($C$4="Tüm Şirketler",9003,IF($C$4="Hayatdışı Sigorta Şirketleri",9000,9001)),INDIRECT("'"&amp;E$5&amp;"'!$B$1:$B$1095"),0),MATCH($B8,INDIRECT("'"&amp;E$5&amp;"'!5:5"),0)+1)),0)</f>
        <v>0</v>
      </c>
      <c r="G8" s="19">
        <f ca="1">+C8+E8</f>
        <v>0</v>
      </c>
      <c r="H8" s="19">
        <f ca="1">+D8+F8</f>
        <v>0</v>
      </c>
      <c r="K8" s="6"/>
      <c r="L8" s="6"/>
      <c r="M8" s="6"/>
      <c r="N8" s="6"/>
    </row>
    <row r="9" spans="1:14" ht="12.75" customHeight="1">
      <c r="A9" s="16" t="s">
        <v>13</v>
      </c>
      <c r="B9" s="17">
        <v>729</v>
      </c>
      <c r="C9" s="18">
        <f ca="1">IFERROR(INDIRECT("'"&amp;C$5&amp;"'!"&amp;ADDRESS(MATCH(IF($C$4="Tüm Şirketler",9003,IF($C$4="Hayatdışı Sigorta Şirketleri",9000,9001)),INDIRECT("'"&amp;C$5&amp;"'!$B$1:$B$1095"),0),MATCH($B9,INDIRECT("'"&amp;C$5&amp;"'!5:5"),0))),0)</f>
        <v>47670.04</v>
      </c>
      <c r="D9" s="18">
        <f ca="1">IFERROR(INDIRECT("'"&amp;C$5&amp;"'!"&amp;ADDRESS(MATCH(IF($C$4="Tüm Şirketler",9003,IF($C$4="Hayatdışı Sigorta Şirketleri",9000,9001)),INDIRECT("'"&amp;C$5&amp;"'!$B$1:$B$1095"),0),MATCH($B9,INDIRECT("'"&amp;C$5&amp;"'!5:5"),0)+1)),0)</f>
        <v>0</v>
      </c>
      <c r="E9" s="18">
        <f ca="1">IFERROR(INDIRECT("'"&amp;E$5&amp;"'!"&amp;ADDRESS(MATCH(IF($C$4="Tüm Şirketler",9003,IF($C$4="Hayatdışı Sigorta Şirketleri",9000,9001)),INDIRECT("'"&amp;E$5&amp;"'!$B$1:$B$1095"),0),MATCH($B9,INDIRECT("'"&amp;E$5&amp;"'!5:5"),0))),0)</f>
        <v>0</v>
      </c>
      <c r="F9" s="18">
        <f ca="1">IFERROR(INDIRECT("'"&amp;E$5&amp;"'!"&amp;ADDRESS(MATCH(IF($C$4="Tüm Şirketler",9003,IF($C$4="Hayatdışı Sigorta Şirketleri",9000,9001)),INDIRECT("'"&amp;E$5&amp;"'!$B$1:$B$1095"),0),MATCH($B9,INDIRECT("'"&amp;E$5&amp;"'!5:5"),0)+1)),0)</f>
        <v>0</v>
      </c>
      <c r="G9" s="19">
        <f t="shared" ref="G9:H73" ca="1" si="0">+C9+E9</f>
        <v>47670.04</v>
      </c>
      <c r="H9" s="19">
        <f t="shared" ca="1" si="0"/>
        <v>0</v>
      </c>
      <c r="K9" s="6"/>
      <c r="L9" s="6"/>
      <c r="M9" s="6"/>
      <c r="N9" s="6"/>
    </row>
    <row r="10" spans="1:14" ht="12.75" customHeight="1">
      <c r="A10" s="16" t="s">
        <v>14</v>
      </c>
      <c r="B10" s="17">
        <v>750</v>
      </c>
      <c r="C10" s="18">
        <f ca="1">IFERROR(INDIRECT("'"&amp;C$5&amp;"'!"&amp;ADDRESS(MATCH(IF($C$4="Tüm Şirketler",9003,IF($C$4="Hayatdışı Sigorta Şirketleri",9000,9001)),INDIRECT("'"&amp;C$5&amp;"'!$B$1:$B$1095"),0),MATCH($B10,INDIRECT("'"&amp;C$5&amp;"'!5:5"),0))),0)</f>
        <v>3673261316.6098814</v>
      </c>
      <c r="D10" s="18">
        <f ca="1">IFERROR(INDIRECT("'"&amp;C$5&amp;"'!"&amp;ADDRESS(MATCH(IF($C$4="Tüm Şirketler",9003,IF($C$4="Hayatdışı Sigorta Şirketleri",9000,9001)),INDIRECT("'"&amp;C$5&amp;"'!$B$1:$B$1095"),0),MATCH($B10,INDIRECT("'"&amp;C$5&amp;"'!5:5"),0)+1)),0)</f>
        <v>0</v>
      </c>
      <c r="E10" s="18">
        <f ca="1">IFERROR(INDIRECT("'"&amp;E$5&amp;"'!"&amp;ADDRESS(MATCH(IF($C$4="Tüm Şirketler",9003,IF($C$4="Hayatdışı Sigorta Şirketleri",9000,9001)),INDIRECT("'"&amp;E$5&amp;"'!$B$1:$B$1095"),0),MATCH($B10,INDIRECT("'"&amp;E$5&amp;"'!5:5"),0))),0)</f>
        <v>0</v>
      </c>
      <c r="F10" s="18">
        <f ca="1">IFERROR(INDIRECT("'"&amp;E$5&amp;"'!"&amp;ADDRESS(MATCH(IF($C$4="Tüm Şirketler",9003,IF($C$4="Hayatdışı Sigorta Şirketleri",9000,9001)),INDIRECT("'"&amp;E$5&amp;"'!$B$1:$B$1095"),0),MATCH($B10,INDIRECT("'"&amp;E$5&amp;"'!5:5"),0)+1)),0)</f>
        <v>120780261.38</v>
      </c>
      <c r="G10" s="19">
        <f t="shared" ca="1" si="0"/>
        <v>3673261316.6098814</v>
      </c>
      <c r="H10" s="19">
        <f t="shared" ca="1" si="0"/>
        <v>120780261.38</v>
      </c>
    </row>
    <row r="11" spans="1:14" ht="12.75" customHeight="1">
      <c r="A11" s="16" t="s">
        <v>15</v>
      </c>
      <c r="B11" s="17">
        <v>751</v>
      </c>
      <c r="C11" s="18">
        <f ca="1">IFERROR(INDIRECT("'"&amp;C$5&amp;"'!"&amp;ADDRESS(MATCH(IF($C$4="Tüm Şirketler",9003,IF($C$4="Hayatdışı Sigorta Şirketleri",9000,9001)),INDIRECT("'"&amp;C$5&amp;"'!$B$1:$B$1095"),0),MATCH($B11,INDIRECT("'"&amp;C$5&amp;"'!5:5"),0))),0)</f>
        <v>45905623.489999793</v>
      </c>
      <c r="D11" s="18">
        <f ca="1">IFERROR(INDIRECT("'"&amp;C$5&amp;"'!"&amp;ADDRESS(MATCH(IF($C$4="Tüm Şirketler",9003,IF($C$4="Hayatdışı Sigorta Şirketleri",9000,9001)),INDIRECT("'"&amp;C$5&amp;"'!$B$1:$B$1095"),0),MATCH($B11,INDIRECT("'"&amp;C$5&amp;"'!5:5"),0)+1)),0)</f>
        <v>0</v>
      </c>
      <c r="E11" s="18">
        <f ca="1">IFERROR(INDIRECT("'"&amp;E$5&amp;"'!"&amp;ADDRESS(MATCH(IF($C$4="Tüm Şirketler",9003,IF($C$4="Hayatdışı Sigorta Şirketleri",9000,9001)),INDIRECT("'"&amp;E$5&amp;"'!$B$1:$B$1095"),0),MATCH($B11,INDIRECT("'"&amp;E$5&amp;"'!5:5"),0))),0)</f>
        <v>0</v>
      </c>
      <c r="F11" s="18">
        <f ca="1">IFERROR(INDIRECT("'"&amp;E$5&amp;"'!"&amp;ADDRESS(MATCH(IF($C$4="Tüm Şirketler",9003,IF($C$4="Hayatdışı Sigorta Şirketleri",9000,9001)),INDIRECT("'"&amp;E$5&amp;"'!$B$1:$B$1095"),0),MATCH($B11,INDIRECT("'"&amp;E$5&amp;"'!5:5"),0)+1)),0)</f>
        <v>0</v>
      </c>
      <c r="G11" s="19">
        <f t="shared" ca="1" si="0"/>
        <v>45905623.489999793</v>
      </c>
      <c r="H11" s="19">
        <f t="shared" ca="1" si="0"/>
        <v>0</v>
      </c>
    </row>
    <row r="12" spans="1:14" ht="12.75" customHeight="1" thickBot="1">
      <c r="A12" s="80" t="s">
        <v>16</v>
      </c>
      <c r="B12" s="81"/>
      <c r="C12" s="20">
        <f t="shared" ref="C12:H12" ca="1" si="1">SUM(C7:C11)</f>
        <v>3723633291.4798813</v>
      </c>
      <c r="D12" s="20">
        <f t="shared" ca="1" si="1"/>
        <v>0</v>
      </c>
      <c r="E12" s="20">
        <f t="shared" ca="1" si="1"/>
        <v>0</v>
      </c>
      <c r="F12" s="20">
        <f t="shared" ca="1" si="1"/>
        <v>120780261.38</v>
      </c>
      <c r="G12" s="20">
        <f t="shared" ca="1" si="1"/>
        <v>3723633291.4798813</v>
      </c>
      <c r="H12" s="20">
        <f t="shared" ca="1" si="1"/>
        <v>120780261.38</v>
      </c>
    </row>
    <row r="13" spans="1:14" ht="12.75" customHeight="1">
      <c r="A13" s="21" t="s">
        <v>17</v>
      </c>
      <c r="B13" s="22">
        <v>784</v>
      </c>
      <c r="C13" s="23">
        <f ca="1">IFERROR(INDIRECT("'"&amp;C$5&amp;"'!"&amp;ADDRESS(MATCH(IF($C$4="Tüm Şirketler",9003,IF($C$4="Hayatdışı Sigorta Şirketleri",9000,9001)),INDIRECT("'"&amp;C$5&amp;"'!$B$1:$B$1095"),0),MATCH($B13,INDIRECT("'"&amp;C$5&amp;"'!5:5"),0))),0)</f>
        <v>4588919.95</v>
      </c>
      <c r="D13" s="23">
        <f ca="1">IFERROR(INDIRECT("'"&amp;C$5&amp;"'!"&amp;ADDRESS(MATCH(IF($C$4="Tüm Şirketler",9003,IF($C$4="Hayatdışı Sigorta Şirketleri",9000,9001)),INDIRECT("'"&amp;C$5&amp;"'!$B$1:$B$1095"),0),MATCH($B13,INDIRECT("'"&amp;C$5&amp;"'!5:5"),0)+1)),0)</f>
        <v>0</v>
      </c>
      <c r="E13" s="23">
        <f ca="1">IFERROR(INDIRECT("'"&amp;E$5&amp;"'!"&amp;ADDRESS(MATCH(IF($C$4="Tüm Şirketler",9003,IF($C$4="Hayatdışı Sigorta Şirketleri",9000,9001)),INDIRECT("'"&amp;E$5&amp;"'!$B$1:$B$1095"),0),MATCH($B13,INDIRECT("'"&amp;E$5&amp;"'!5:5"),0))),0)</f>
        <v>0</v>
      </c>
      <c r="F13" s="23">
        <f ca="1">IFERROR(INDIRECT("'"&amp;E$5&amp;"'!"&amp;ADDRESS(MATCH(IF($C$4="Tüm Şirketler",9003,IF($C$4="Hayatdışı Sigorta Şirketleri",9000,9001)),INDIRECT("'"&amp;E$5&amp;"'!$B$1:$B$1095"),0),MATCH($B13,INDIRECT("'"&amp;E$5&amp;"'!5:5"),0)+1)),0)</f>
        <v>0</v>
      </c>
      <c r="G13" s="24">
        <f t="shared" ca="1" si="0"/>
        <v>4588919.95</v>
      </c>
      <c r="H13" s="24">
        <f t="shared" ca="1" si="0"/>
        <v>0</v>
      </c>
    </row>
    <row r="14" spans="1:14" ht="12.75" customHeight="1">
      <c r="A14" s="25" t="s">
        <v>18</v>
      </c>
      <c r="B14" s="17">
        <v>785</v>
      </c>
      <c r="C14" s="19">
        <f ca="1">+C15+C16+C17+C20</f>
        <v>3897455310.3899889</v>
      </c>
      <c r="D14" s="19">
        <f ca="1">+D15+D16+D17+D20</f>
        <v>0</v>
      </c>
      <c r="E14" s="19">
        <f ca="1">+E15+E16+E17+E20</f>
        <v>721260253.60000038</v>
      </c>
      <c r="F14" s="19">
        <f ca="1">+F15+F16+F17+F20</f>
        <v>0</v>
      </c>
      <c r="G14" s="19">
        <f t="shared" ca="1" si="0"/>
        <v>4618715563.9899893</v>
      </c>
      <c r="H14" s="19">
        <f t="shared" ca="1" si="0"/>
        <v>0</v>
      </c>
    </row>
    <row r="15" spans="1:14" ht="12.75" customHeight="1">
      <c r="A15" s="26" t="s">
        <v>19</v>
      </c>
      <c r="B15" s="27">
        <v>904</v>
      </c>
      <c r="C15" s="18">
        <f ca="1">IFERROR(INDIRECT("'"&amp;C$5&amp;"'!"&amp;ADDRESS(MATCH(IF($C$4="Tüm Şirketler",9003,IF($C$4="Hayatdışı Sigorta Şirketleri",9000,9001)),INDIRECT("'"&amp;C$5&amp;"'!$B$1:$B$1095"),0),MATCH($B15,INDIRECT("'"&amp;C$5&amp;"'!5:5"),0))),0)</f>
        <v>21581634.670000006</v>
      </c>
      <c r="D15" s="18">
        <f ca="1">IFERROR(INDIRECT("'"&amp;C$5&amp;"'!"&amp;ADDRESS(MATCH(IF($C$4="Tüm Şirketler",9003,IF($C$4="Hayatdışı Sigorta Şirketleri",9000,9001)),INDIRECT("'"&amp;C$5&amp;"'!$B$1:$B$1095"),0),MATCH($B15,INDIRECT("'"&amp;C$5&amp;"'!5:5"),0)+1)),0)</f>
        <v>0</v>
      </c>
      <c r="E15" s="18">
        <f ca="1">IFERROR(INDIRECT("'"&amp;E$5&amp;"'!"&amp;ADDRESS(MATCH(IF($C$4="Tüm Şirketler",9003,IF($C$4="Hayatdışı Sigorta Şirketleri",9000,9001)),INDIRECT("'"&amp;E$5&amp;"'!$B$1:$B$1095"),0),MATCH($B15,INDIRECT("'"&amp;E$5&amp;"'!5:5"),0))),0)</f>
        <v>0</v>
      </c>
      <c r="F15" s="18">
        <f ca="1">IFERROR(INDIRECT("'"&amp;E$5&amp;"'!"&amp;ADDRESS(MATCH(IF($C$4="Tüm Şirketler",9003,IF($C$4="Hayatdışı Sigorta Şirketleri",9000,9001)),INDIRECT("'"&amp;E$5&amp;"'!$B$1:$B$1095"),0),MATCH($B15,INDIRECT("'"&amp;E$5&amp;"'!5:5"),0)+1)),0)</f>
        <v>0</v>
      </c>
      <c r="G15" s="19">
        <f t="shared" ca="1" si="0"/>
        <v>21581634.670000006</v>
      </c>
      <c r="H15" s="19">
        <f t="shared" ca="1" si="0"/>
        <v>0</v>
      </c>
    </row>
    <row r="16" spans="1:14" ht="12.75" customHeight="1">
      <c r="A16" s="26" t="s">
        <v>20</v>
      </c>
      <c r="B16" s="27">
        <v>905</v>
      </c>
      <c r="C16" s="18">
        <f ca="1">IFERROR(INDIRECT("'"&amp;C$5&amp;"'!"&amp;ADDRESS(MATCH(IF($C$4="Tüm Şirketler",9003,IF($C$4="Hayatdışı Sigorta Şirketleri",9000,9001)),INDIRECT("'"&amp;C$5&amp;"'!$B$1:$B$1095"),0),MATCH($B16,INDIRECT("'"&amp;C$5&amp;"'!5:5"),0))),0)</f>
        <v>548974.73</v>
      </c>
      <c r="D16" s="18">
        <f ca="1">IFERROR(INDIRECT("'"&amp;C$5&amp;"'!"&amp;ADDRESS(MATCH(IF($C$4="Tüm Şirketler",9003,IF($C$4="Hayatdışı Sigorta Şirketleri",9000,9001)),INDIRECT("'"&amp;C$5&amp;"'!$B$1:$B$1095"),0),MATCH($B16,INDIRECT("'"&amp;C$5&amp;"'!5:5"),0)+1)),0)</f>
        <v>0</v>
      </c>
      <c r="E16" s="18">
        <f ca="1">IFERROR(INDIRECT("'"&amp;E$5&amp;"'!"&amp;ADDRESS(MATCH(IF($C$4="Tüm Şirketler",9003,IF($C$4="Hayatdışı Sigorta Şirketleri",9000,9001)),INDIRECT("'"&amp;E$5&amp;"'!$B$1:$B$1095"),0),MATCH($B16,INDIRECT("'"&amp;E$5&amp;"'!5:5"),0))),0)</f>
        <v>0</v>
      </c>
      <c r="F16" s="18">
        <f ca="1">IFERROR(INDIRECT("'"&amp;E$5&amp;"'!"&amp;ADDRESS(MATCH(IF($C$4="Tüm Şirketler",9003,IF($C$4="Hayatdışı Sigorta Şirketleri",9000,9001)),INDIRECT("'"&amp;E$5&amp;"'!$B$1:$B$1095"),0),MATCH($B16,INDIRECT("'"&amp;E$5&amp;"'!5:5"),0)+1)),0)</f>
        <v>0</v>
      </c>
      <c r="G16" s="19">
        <f t="shared" ca="1" si="0"/>
        <v>548974.73</v>
      </c>
      <c r="H16" s="19">
        <f t="shared" ca="1" si="0"/>
        <v>0</v>
      </c>
    </row>
    <row r="17" spans="1:8" ht="12.75" customHeight="1">
      <c r="A17" s="26" t="s">
        <v>21</v>
      </c>
      <c r="B17" s="27">
        <v>906</v>
      </c>
      <c r="C17" s="19">
        <f ca="1">+C18+C19</f>
        <v>1715454901.2599952</v>
      </c>
      <c r="D17" s="19">
        <f ca="1">+D18+D19</f>
        <v>0</v>
      </c>
      <c r="E17" s="19">
        <f ca="1">+E18+E19</f>
        <v>205970.15000000011</v>
      </c>
      <c r="F17" s="19">
        <f ca="1">+F18+F19</f>
        <v>0</v>
      </c>
      <c r="G17" s="19">
        <f t="shared" ca="1" si="0"/>
        <v>1715660871.4099953</v>
      </c>
      <c r="H17" s="19">
        <f t="shared" ca="1" si="0"/>
        <v>0</v>
      </c>
    </row>
    <row r="18" spans="1:8" ht="12.75" customHeight="1">
      <c r="A18" s="28" t="s">
        <v>22</v>
      </c>
      <c r="B18" s="29">
        <v>90601</v>
      </c>
      <c r="C18" s="18">
        <f ca="1">IFERROR(INDIRECT("'"&amp;C$5&amp;"'!"&amp;ADDRESS(MATCH(IF($C$4="Tüm Şirketler",9003,IF($C$4="Hayatdışı Sigorta Şirketleri",9000,9001)),INDIRECT("'"&amp;C$5&amp;"'!$B$1:$B$1095"),0),MATCH($B18,INDIRECT("'"&amp;C$5&amp;"'!5:5"),0))),0)</f>
        <v>4706262.8100000033</v>
      </c>
      <c r="D18" s="18">
        <f ca="1">IFERROR(INDIRECT("'"&amp;C$5&amp;"'!"&amp;ADDRESS(MATCH(IF($C$4="Tüm Şirketler",9003,IF($C$4="Hayatdışı Sigorta Şirketleri",9000,9001)),INDIRECT("'"&amp;C$5&amp;"'!$B$1:$B$1095"),0),MATCH($B18,INDIRECT("'"&amp;C$5&amp;"'!5:5"),0)+1)),0)</f>
        <v>0</v>
      </c>
      <c r="E18" s="18">
        <f ca="1">IFERROR(INDIRECT("'"&amp;E$5&amp;"'!"&amp;ADDRESS(MATCH(IF($C$4="Tüm Şirketler",9003,IF($C$4="Hayatdışı Sigorta Şirketleri",9000,9001)),INDIRECT("'"&amp;E$5&amp;"'!$B$1:$B$1095"),0),MATCH($B18,INDIRECT("'"&amp;E$5&amp;"'!5:5"),0))),0)</f>
        <v>0</v>
      </c>
      <c r="F18" s="18">
        <f ca="1">IFERROR(INDIRECT("'"&amp;E$5&amp;"'!"&amp;ADDRESS(MATCH(IF($C$4="Tüm Şirketler",9003,IF($C$4="Hayatdışı Sigorta Şirketleri",9000,9001)),INDIRECT("'"&amp;E$5&amp;"'!$B$1:$B$1095"),0),MATCH($B18,INDIRECT("'"&amp;E$5&amp;"'!5:5"),0)+1)),0)</f>
        <v>0</v>
      </c>
      <c r="G18" s="19">
        <f t="shared" ca="1" si="0"/>
        <v>4706262.8100000033</v>
      </c>
      <c r="H18" s="19">
        <f t="shared" ca="1" si="0"/>
        <v>0</v>
      </c>
    </row>
    <row r="19" spans="1:8" ht="12.75" customHeight="1">
      <c r="A19" s="28" t="s">
        <v>23</v>
      </c>
      <c r="B19" s="29">
        <v>90602</v>
      </c>
      <c r="C19" s="18">
        <f ca="1">IFERROR(INDIRECT("'"&amp;C$5&amp;"'!"&amp;ADDRESS(MATCH(IF($C$4="Tüm Şirketler",9003,IF($C$4="Hayatdışı Sigorta Şirketleri",9000,9001)),INDIRECT("'"&amp;C$5&amp;"'!$B$1:$B$1095"),0),MATCH($B19,INDIRECT("'"&amp;C$5&amp;"'!5:5"),0))),0)</f>
        <v>1710748638.4499953</v>
      </c>
      <c r="D19" s="18">
        <f ca="1">IFERROR(INDIRECT("'"&amp;C$5&amp;"'!"&amp;ADDRESS(MATCH(IF($C$4="Tüm Şirketler",9003,IF($C$4="Hayatdışı Sigorta Şirketleri",9000,9001)),INDIRECT("'"&amp;C$5&amp;"'!$B$1:$B$1095"),0),MATCH($B19,INDIRECT("'"&amp;C$5&amp;"'!5:5"),0)+1)),0)</f>
        <v>0</v>
      </c>
      <c r="E19" s="18">
        <f ca="1">IFERROR(INDIRECT("'"&amp;E$5&amp;"'!"&amp;ADDRESS(MATCH(IF($C$4="Tüm Şirketler",9003,IF($C$4="Hayatdışı Sigorta Şirketleri",9000,9001)),INDIRECT("'"&amp;E$5&amp;"'!$B$1:$B$1095"),0),MATCH($B19,INDIRECT("'"&amp;E$5&amp;"'!5:5"),0))),0)</f>
        <v>205970.15000000011</v>
      </c>
      <c r="F19" s="18">
        <f ca="1">IFERROR(INDIRECT("'"&amp;E$5&amp;"'!"&amp;ADDRESS(MATCH(IF($C$4="Tüm Şirketler",9003,IF($C$4="Hayatdışı Sigorta Şirketleri",9000,9001)),INDIRECT("'"&amp;E$5&amp;"'!$B$1:$B$1095"),0),MATCH($B19,INDIRECT("'"&amp;E$5&amp;"'!5:5"),0)+1)),0)</f>
        <v>0</v>
      </c>
      <c r="G19" s="19">
        <f t="shared" ca="1" si="0"/>
        <v>1710954608.5999954</v>
      </c>
      <c r="H19" s="19">
        <f t="shared" ca="1" si="0"/>
        <v>0</v>
      </c>
    </row>
    <row r="20" spans="1:8" ht="12.75" customHeight="1">
      <c r="A20" s="26" t="s">
        <v>24</v>
      </c>
      <c r="B20" s="27">
        <v>907</v>
      </c>
      <c r="C20" s="19">
        <f ca="1">+C21+C22</f>
        <v>2159869799.7299938</v>
      </c>
      <c r="D20" s="19">
        <f ca="1">+D21+D22</f>
        <v>0</v>
      </c>
      <c r="E20" s="19">
        <f ca="1">+E21+E22</f>
        <v>721054283.45000041</v>
      </c>
      <c r="F20" s="19">
        <f ca="1">+F21+F22</f>
        <v>0</v>
      </c>
      <c r="G20" s="19">
        <f t="shared" ca="1" si="0"/>
        <v>2880924083.1799941</v>
      </c>
      <c r="H20" s="19">
        <f t="shared" ca="1" si="0"/>
        <v>0</v>
      </c>
    </row>
    <row r="21" spans="1:8" ht="12.75" customHeight="1">
      <c r="A21" s="28" t="s">
        <v>22</v>
      </c>
      <c r="B21" s="29">
        <v>90701</v>
      </c>
      <c r="C21" s="18">
        <f ca="1">IFERROR(INDIRECT("'"&amp;C$5&amp;"'!"&amp;ADDRESS(MATCH(IF($C$4="Tüm Şirketler",9003,IF($C$4="Hayatdışı Sigorta Şirketleri",9000,9001)),INDIRECT("'"&amp;C$5&amp;"'!$B$1:$B$1095"),0),MATCH($B21,INDIRECT("'"&amp;C$5&amp;"'!5:5"),0))),0)</f>
        <v>15137088.679999972</v>
      </c>
      <c r="D21" s="18">
        <f ca="1">IFERROR(INDIRECT("'"&amp;C$5&amp;"'!"&amp;ADDRESS(MATCH(IF($C$4="Tüm Şirketler",9003,IF($C$4="Hayatdışı Sigorta Şirketleri",9000,9001)),INDIRECT("'"&amp;C$5&amp;"'!$B$1:$B$1095"),0),MATCH($B21,INDIRECT("'"&amp;C$5&amp;"'!5:5"),0)+1)),0)</f>
        <v>0</v>
      </c>
      <c r="E21" s="18">
        <f ca="1">IFERROR(INDIRECT("'"&amp;E$5&amp;"'!"&amp;ADDRESS(MATCH(IF($C$4="Tüm Şirketler",9003,IF($C$4="Hayatdışı Sigorta Şirketleri",9000,9001)),INDIRECT("'"&amp;E$5&amp;"'!$B$1:$B$1095"),0),MATCH($B21,INDIRECT("'"&amp;E$5&amp;"'!5:5"),0))),0)</f>
        <v>0</v>
      </c>
      <c r="F21" s="18">
        <f ca="1">IFERROR(INDIRECT("'"&amp;E$5&amp;"'!"&amp;ADDRESS(MATCH(IF($C$4="Tüm Şirketler",9003,IF($C$4="Hayatdışı Sigorta Şirketleri",9000,9001)),INDIRECT("'"&amp;E$5&amp;"'!$B$1:$B$1095"),0),MATCH($B21,INDIRECT("'"&amp;E$5&amp;"'!5:5"),0)+1)),0)</f>
        <v>0</v>
      </c>
      <c r="G21" s="19">
        <f t="shared" ca="1" si="0"/>
        <v>15137088.679999972</v>
      </c>
      <c r="H21" s="19">
        <f t="shared" ca="1" si="0"/>
        <v>0</v>
      </c>
    </row>
    <row r="22" spans="1:8" ht="12.75" customHeight="1">
      <c r="A22" s="28" t="s">
        <v>23</v>
      </c>
      <c r="B22" s="29">
        <v>90702</v>
      </c>
      <c r="C22" s="18">
        <f ca="1">IFERROR(INDIRECT("'"&amp;C$5&amp;"'!"&amp;ADDRESS(MATCH(IF($C$4="Tüm Şirketler",9003,IF($C$4="Hayatdışı Sigorta Şirketleri",9000,9001)),INDIRECT("'"&amp;C$5&amp;"'!$B$1:$B$1095"),0),MATCH($B22,INDIRECT("'"&amp;C$5&amp;"'!5:5"),0))),0)</f>
        <v>2144732711.049994</v>
      </c>
      <c r="D22" s="18">
        <f ca="1">IFERROR(INDIRECT("'"&amp;C$5&amp;"'!"&amp;ADDRESS(MATCH(IF($C$4="Tüm Şirketler",9003,IF($C$4="Hayatdışı Sigorta Şirketleri",9000,9001)),INDIRECT("'"&amp;C$5&amp;"'!$B$1:$B$1095"),0),MATCH($B22,INDIRECT("'"&amp;C$5&amp;"'!5:5"),0)+1)),0)</f>
        <v>0</v>
      </c>
      <c r="E22" s="18">
        <f ca="1">IFERROR(INDIRECT("'"&amp;E$5&amp;"'!"&amp;ADDRESS(MATCH(IF($C$4="Tüm Şirketler",9003,IF($C$4="Hayatdışı Sigorta Şirketleri",9000,9001)),INDIRECT("'"&amp;E$5&amp;"'!$B$1:$B$1095"),0),MATCH($B22,INDIRECT("'"&amp;E$5&amp;"'!5:5"),0))),0)</f>
        <v>721054283.45000041</v>
      </c>
      <c r="F22" s="18">
        <f ca="1">IFERROR(INDIRECT("'"&amp;E$5&amp;"'!"&amp;ADDRESS(MATCH(IF($C$4="Tüm Şirketler",9003,IF($C$4="Hayatdışı Sigorta Şirketleri",9000,9001)),INDIRECT("'"&amp;E$5&amp;"'!$B$1:$B$1095"),0),MATCH($B22,INDIRECT("'"&amp;E$5&amp;"'!5:5"),0)+1)),0)</f>
        <v>0</v>
      </c>
      <c r="G22" s="19">
        <f t="shared" ca="1" si="0"/>
        <v>2865786994.4999943</v>
      </c>
      <c r="H22" s="19">
        <f t="shared" ca="1" si="0"/>
        <v>0</v>
      </c>
    </row>
    <row r="23" spans="1:8" ht="12.75" customHeight="1">
      <c r="A23" s="25" t="s">
        <v>25</v>
      </c>
      <c r="B23" s="17">
        <v>786</v>
      </c>
      <c r="C23" s="18">
        <f ca="1">IFERROR(INDIRECT("'"&amp;C$5&amp;"'!"&amp;ADDRESS(MATCH(IF($C$4="Tüm Şirketler",9003,IF($C$4="Hayatdışı Sigorta Şirketleri",9000,9001)),INDIRECT("'"&amp;C$5&amp;"'!$B$1:$B$1095"),0),MATCH($B23,INDIRECT("'"&amp;C$5&amp;"'!5:5"),0))),0)</f>
        <v>24539529.699999977</v>
      </c>
      <c r="D23" s="18">
        <f ca="1">IFERROR(INDIRECT("'"&amp;C$5&amp;"'!"&amp;ADDRESS(MATCH(IF($C$4="Tüm Şirketler",9003,IF($C$4="Hayatdışı Sigorta Şirketleri",9000,9001)),INDIRECT("'"&amp;C$5&amp;"'!$B$1:$B$1095"),0),MATCH($B23,INDIRECT("'"&amp;C$5&amp;"'!5:5"),0)+1)),0)</f>
        <v>0</v>
      </c>
      <c r="E23" s="18">
        <f ca="1">IFERROR(INDIRECT("'"&amp;E$5&amp;"'!"&amp;ADDRESS(MATCH(IF($C$4="Tüm Şirketler",9003,IF($C$4="Hayatdışı Sigorta Şirketleri",9000,9001)),INDIRECT("'"&amp;E$5&amp;"'!$B$1:$B$1095"),0),MATCH($B23,INDIRECT("'"&amp;E$5&amp;"'!5:5"),0))),0)</f>
        <v>1645.38</v>
      </c>
      <c r="F23" s="18">
        <f ca="1">IFERROR(INDIRECT("'"&amp;E$5&amp;"'!"&amp;ADDRESS(MATCH(IF($C$4="Tüm Şirketler",9003,IF($C$4="Hayatdışı Sigorta Şirketleri",9000,9001)),INDIRECT("'"&amp;E$5&amp;"'!$B$1:$B$1095"),0),MATCH($B23,INDIRECT("'"&amp;E$5&amp;"'!5:5"),0)+1)),0)</f>
        <v>0</v>
      </c>
      <c r="G23" s="19">
        <f t="shared" ca="1" si="0"/>
        <v>24541175.079999976</v>
      </c>
      <c r="H23" s="19">
        <f t="shared" ca="1" si="0"/>
        <v>0</v>
      </c>
    </row>
    <row r="24" spans="1:8" ht="12.75" customHeight="1" thickBot="1">
      <c r="A24" s="84" t="s">
        <v>26</v>
      </c>
      <c r="B24" s="85"/>
      <c r="C24" s="30">
        <f ca="1">+C13+C14+C23</f>
        <v>3926583760.0399885</v>
      </c>
      <c r="D24" s="30">
        <f ca="1">+D13+D14+D23</f>
        <v>0</v>
      </c>
      <c r="E24" s="30">
        <f ca="1">+E13+E14+E23</f>
        <v>721261898.98000038</v>
      </c>
      <c r="F24" s="30">
        <f ca="1">+F13+F14+F23</f>
        <v>0</v>
      </c>
      <c r="G24" s="30">
        <f t="shared" ca="1" si="0"/>
        <v>4647845659.019989</v>
      </c>
      <c r="H24" s="30">
        <f t="shared" ca="1" si="0"/>
        <v>0</v>
      </c>
    </row>
    <row r="25" spans="1:8" ht="12.75" customHeight="1">
      <c r="A25" s="11" t="s">
        <v>27</v>
      </c>
      <c r="B25" s="12">
        <v>717</v>
      </c>
      <c r="C25" s="13">
        <f ca="1">IFERROR(INDIRECT("'"&amp;C$5&amp;"'!"&amp;ADDRESS(MATCH(IF($C$4="Tüm Şirketler",9003,IF($C$4="Hayatdışı Sigorta Şirketleri",9000,9001)),INDIRECT("'"&amp;C$5&amp;"'!$B$1:$B$1095"),0),MATCH($B25,INDIRECT("'"&amp;C$5&amp;"'!5:5"),0))),0)</f>
        <v>8668689053.1799564</v>
      </c>
      <c r="D25" s="13">
        <f ca="1">IFERROR(INDIRECT("'"&amp;C$5&amp;"'!"&amp;ADDRESS(MATCH(IF($C$4="Tüm Şirketler",9003,IF($C$4="Hayatdışı Sigorta Şirketleri",9000,9001)),INDIRECT("'"&amp;C$5&amp;"'!$B$1:$B$1095"),0),MATCH($B25,INDIRECT("'"&amp;C$5&amp;"'!5:5"),0)+1)),0)</f>
        <v>0</v>
      </c>
      <c r="E25" s="13">
        <f ca="1">IFERROR(INDIRECT("'"&amp;E$5&amp;"'!"&amp;ADDRESS(MATCH(IF($C$4="Tüm Şirketler",9003,IF($C$4="Hayatdışı Sigorta Şirketleri",9000,9001)),INDIRECT("'"&amp;E$5&amp;"'!$B$1:$B$1095"),0),MATCH($B25,INDIRECT("'"&amp;E$5&amp;"'!5:5"),0))),0)</f>
        <v>1931981.78</v>
      </c>
      <c r="F25" s="13">
        <f ca="1">IFERROR(INDIRECT("'"&amp;E$5&amp;"'!"&amp;ADDRESS(MATCH(IF($C$4="Tüm Şirketler",9003,IF($C$4="Hayatdışı Sigorta Şirketleri",9000,9001)),INDIRECT("'"&amp;E$5&amp;"'!$B$1:$B$1095"),0),MATCH($B25,INDIRECT("'"&amp;E$5&amp;"'!5:5"),0)+1)),0)</f>
        <v>0</v>
      </c>
      <c r="G25" s="14">
        <f t="shared" ca="1" si="0"/>
        <v>8670621034.9599571</v>
      </c>
      <c r="H25" s="14">
        <f t="shared" ca="1" si="0"/>
        <v>0</v>
      </c>
    </row>
    <row r="26" spans="1:8" ht="12.75" customHeight="1">
      <c r="A26" s="16" t="s">
        <v>28</v>
      </c>
      <c r="B26" s="17">
        <v>737</v>
      </c>
      <c r="C26" s="18">
        <f ca="1">IFERROR(INDIRECT("'"&amp;C$5&amp;"'!"&amp;ADDRESS(MATCH(IF($C$4="Tüm Şirketler",9003,IF($C$4="Hayatdışı Sigorta Şirketleri",9000,9001)),INDIRECT("'"&amp;C$5&amp;"'!$B$1:$B$1095"),0),MATCH($B26,INDIRECT("'"&amp;C$5&amp;"'!5:5"),0))),0)</f>
        <v>0</v>
      </c>
      <c r="D26" s="18">
        <f ca="1">IFERROR(INDIRECT("'"&amp;C$5&amp;"'!"&amp;ADDRESS(MATCH(IF($C$4="Tüm Şirketler",9003,IF($C$4="Hayatdışı Sigorta Şirketleri",9000,9001)),INDIRECT("'"&amp;C$5&amp;"'!$B$1:$B$1095"),0),MATCH($B26,INDIRECT("'"&amp;C$5&amp;"'!5:5"),0)+1)),0)</f>
        <v>0</v>
      </c>
      <c r="E26" s="18">
        <f ca="1">IFERROR(INDIRECT("'"&amp;E$5&amp;"'!"&amp;ADDRESS(MATCH(IF($C$4="Tüm Şirketler",9003,IF($C$4="Hayatdışı Sigorta Şirketleri",9000,9001)),INDIRECT("'"&amp;E$5&amp;"'!$B$1:$B$1095"),0),MATCH($B26,INDIRECT("'"&amp;E$5&amp;"'!5:5"),0))),0)</f>
        <v>0</v>
      </c>
      <c r="F26" s="18">
        <f ca="1">IFERROR(INDIRECT("'"&amp;E$5&amp;"'!"&amp;ADDRESS(MATCH(IF($C$4="Tüm Şirketler",9003,IF($C$4="Hayatdışı Sigorta Şirketleri",9000,9001)),INDIRECT("'"&amp;E$5&amp;"'!$B$1:$B$1095"),0),MATCH($B26,INDIRECT("'"&amp;E$5&amp;"'!5:5"),0)+1)),0)</f>
        <v>0</v>
      </c>
      <c r="G26" s="19">
        <f t="shared" ca="1" si="0"/>
        <v>0</v>
      </c>
      <c r="H26" s="19">
        <f t="shared" ca="1" si="0"/>
        <v>0</v>
      </c>
    </row>
    <row r="27" spans="1:8" ht="12.75" customHeight="1" thickBot="1">
      <c r="A27" s="80" t="s">
        <v>29</v>
      </c>
      <c r="B27" s="81"/>
      <c r="C27" s="20">
        <f ca="1">+C25+C26</f>
        <v>8668689053.1799564</v>
      </c>
      <c r="D27" s="20">
        <f ca="1">+D25+D26</f>
        <v>0</v>
      </c>
      <c r="E27" s="20">
        <f ca="1">+E25+E26</f>
        <v>1931981.78</v>
      </c>
      <c r="F27" s="20">
        <f ca="1">+F25+F26</f>
        <v>0</v>
      </c>
      <c r="G27" s="20">
        <f t="shared" ca="1" si="0"/>
        <v>8670621034.9599571</v>
      </c>
      <c r="H27" s="20">
        <f t="shared" ca="1" si="0"/>
        <v>0</v>
      </c>
    </row>
    <row r="28" spans="1:8" ht="12.75" customHeight="1">
      <c r="A28" s="21" t="s">
        <v>30</v>
      </c>
      <c r="B28" s="22">
        <v>713</v>
      </c>
      <c r="C28" s="23">
        <f ca="1">IFERROR(INDIRECT("'"&amp;C$5&amp;"'!"&amp;ADDRESS(MATCH(IF($C$4="Tüm Şirketler",9003,IF($C$4="Hayatdışı Sigorta Şirketleri",9000,9001)),INDIRECT("'"&amp;C$5&amp;"'!$B$1:$B$1095"),0),MATCH($B28,INDIRECT("'"&amp;C$5&amp;"'!5:5"),0))),0)</f>
        <v>0</v>
      </c>
      <c r="D28" s="23">
        <f ca="1">IFERROR(INDIRECT("'"&amp;C$5&amp;"'!"&amp;ADDRESS(MATCH(IF($C$4="Tüm Şirketler",9003,IF($C$4="Hayatdışı Sigorta Şirketleri",9000,9001)),INDIRECT("'"&amp;C$5&amp;"'!$B$1:$B$1095"),0),MATCH($B28,INDIRECT("'"&amp;C$5&amp;"'!5:5"),0)+1)),0)</f>
        <v>0</v>
      </c>
      <c r="E28" s="23">
        <f ca="1">IFERROR(INDIRECT("'"&amp;E$5&amp;"'!"&amp;ADDRESS(MATCH(IF($C$4="Tüm Şirketler",9003,IF($C$4="Hayatdışı Sigorta Şirketleri",9000,9001)),INDIRECT("'"&amp;E$5&amp;"'!$B$1:$B$1095"),0),MATCH($B28,INDIRECT("'"&amp;E$5&amp;"'!5:5"),0))),0)</f>
        <v>0</v>
      </c>
      <c r="F28" s="23">
        <f ca="1">IFERROR(INDIRECT("'"&amp;E$5&amp;"'!"&amp;ADDRESS(MATCH(IF($C$4="Tüm Şirketler",9003,IF($C$4="Hayatdışı Sigorta Şirketleri",9000,9001)),INDIRECT("'"&amp;E$5&amp;"'!$B$1:$B$1095"),0),MATCH($B28,INDIRECT("'"&amp;E$5&amp;"'!5:5"),0)+1)),0)</f>
        <v>0</v>
      </c>
      <c r="G28" s="24">
        <f t="shared" ca="1" si="0"/>
        <v>0</v>
      </c>
      <c r="H28" s="24">
        <f t="shared" ca="1" si="0"/>
        <v>0</v>
      </c>
    </row>
    <row r="29" spans="1:8" ht="12.75" customHeight="1" thickBot="1">
      <c r="A29" s="82" t="s">
        <v>31</v>
      </c>
      <c r="B29" s="83"/>
      <c r="C29" s="31">
        <f ca="1">C28</f>
        <v>0</v>
      </c>
      <c r="D29" s="31">
        <f ca="1">D28</f>
        <v>0</v>
      </c>
      <c r="E29" s="31">
        <f ca="1">E28</f>
        <v>0</v>
      </c>
      <c r="F29" s="31">
        <f ca="1">F28</f>
        <v>0</v>
      </c>
      <c r="G29" s="31">
        <f t="shared" ca="1" si="0"/>
        <v>0</v>
      </c>
      <c r="H29" s="31">
        <f t="shared" ca="1" si="0"/>
        <v>0</v>
      </c>
    </row>
    <row r="30" spans="1:8" ht="12.75" customHeight="1">
      <c r="A30" s="21" t="s">
        <v>32</v>
      </c>
      <c r="B30" s="22">
        <v>727</v>
      </c>
      <c r="C30" s="23">
        <f ca="1">IFERROR(INDIRECT("'"&amp;C$5&amp;"'!"&amp;ADDRESS(MATCH(IF($C$4="Tüm Şirketler",9003,IF($C$4="Hayatdışı Sigorta Şirketleri",9000,9001)),INDIRECT("'"&amp;C$5&amp;"'!$B$1:$B$1095"),0),MATCH($B30,INDIRECT("'"&amp;C$5&amp;"'!5:5"),0))),0)</f>
        <v>26320093.170000002</v>
      </c>
      <c r="D30" s="23">
        <f ca="1">IFERROR(INDIRECT("'"&amp;C$5&amp;"'!"&amp;ADDRESS(MATCH(IF($C$4="Tüm Şirketler",9003,IF($C$4="Hayatdışı Sigorta Şirketleri",9000,9001)),INDIRECT("'"&amp;C$5&amp;"'!$B$1:$B$1095"),0),MATCH($B30,INDIRECT("'"&amp;C$5&amp;"'!5:5"),0)+1)),0)</f>
        <v>0</v>
      </c>
      <c r="E30" s="23">
        <f ca="1">IFERROR(INDIRECT("'"&amp;E$5&amp;"'!"&amp;ADDRESS(MATCH(IF($C$4="Tüm Şirketler",9003,IF($C$4="Hayatdışı Sigorta Şirketleri",9000,9001)),INDIRECT("'"&amp;E$5&amp;"'!$B$1:$B$1095"),0),MATCH($B30,INDIRECT("'"&amp;E$5&amp;"'!5:5"),0))),0)</f>
        <v>0</v>
      </c>
      <c r="F30" s="23">
        <f ca="1">IFERROR(INDIRECT("'"&amp;E$5&amp;"'!"&amp;ADDRESS(MATCH(IF($C$4="Tüm Şirketler",9003,IF($C$4="Hayatdışı Sigorta Şirketleri",9000,9001)),INDIRECT("'"&amp;E$5&amp;"'!$B$1:$B$1095"),0),MATCH($B30,INDIRECT("'"&amp;E$5&amp;"'!5:5"),0)+1)),0)</f>
        <v>0</v>
      </c>
      <c r="G30" s="24">
        <f t="shared" ca="1" si="0"/>
        <v>26320093.170000002</v>
      </c>
      <c r="H30" s="24">
        <f t="shared" ca="1" si="0"/>
        <v>0</v>
      </c>
    </row>
    <row r="31" spans="1:8" ht="12.75" customHeight="1" thickBot="1">
      <c r="A31" s="82" t="s">
        <v>33</v>
      </c>
      <c r="B31" s="83"/>
      <c r="C31" s="31">
        <f ca="1">C30</f>
        <v>26320093.170000002</v>
      </c>
      <c r="D31" s="31">
        <f ca="1">D30</f>
        <v>0</v>
      </c>
      <c r="E31" s="31">
        <f ca="1">E30</f>
        <v>0</v>
      </c>
      <c r="F31" s="31">
        <f ca="1">F30</f>
        <v>0</v>
      </c>
      <c r="G31" s="31">
        <f t="shared" ca="1" si="0"/>
        <v>26320093.170000002</v>
      </c>
      <c r="H31" s="31">
        <f t="shared" ca="1" si="0"/>
        <v>0</v>
      </c>
    </row>
    <row r="32" spans="1:8" ht="12.75" customHeight="1">
      <c r="A32" s="11" t="s">
        <v>34</v>
      </c>
      <c r="B32" s="12">
        <v>712</v>
      </c>
      <c r="C32" s="13">
        <f ca="1">IFERROR(INDIRECT("'"&amp;C$5&amp;"'!"&amp;ADDRESS(MATCH(IF($C$4="Tüm Şirketler",9003,IF($C$4="Hayatdışı Sigorta Şirketleri",9000,9001)),INDIRECT("'"&amp;C$5&amp;"'!$B$1:$B$1095"),0),MATCH($B32,INDIRECT("'"&amp;C$5&amp;"'!5:5"),0))),0)</f>
        <v>12949061.24</v>
      </c>
      <c r="D32" s="13">
        <f ca="1">IFERROR(INDIRECT("'"&amp;C$5&amp;"'!"&amp;ADDRESS(MATCH(IF($C$4="Tüm Şirketler",9003,IF($C$4="Hayatdışı Sigorta Şirketleri",9000,9001)),INDIRECT("'"&amp;C$5&amp;"'!$B$1:$B$1095"),0),MATCH($B32,INDIRECT("'"&amp;C$5&amp;"'!5:5"),0)+1)),0)</f>
        <v>0</v>
      </c>
      <c r="E32" s="13">
        <f ca="1">IFERROR(INDIRECT("'"&amp;E$5&amp;"'!"&amp;ADDRESS(MATCH(IF($C$4="Tüm Şirketler",9003,IF($C$4="Hayatdışı Sigorta Şirketleri",9000,9001)),INDIRECT("'"&amp;E$5&amp;"'!$B$1:$B$1095"),0),MATCH($B32,INDIRECT("'"&amp;E$5&amp;"'!5:5"),0))),0)</f>
        <v>0</v>
      </c>
      <c r="F32" s="13">
        <f ca="1">IFERROR(INDIRECT("'"&amp;E$5&amp;"'!"&amp;ADDRESS(MATCH(IF($C$4="Tüm Şirketler",9003,IF($C$4="Hayatdışı Sigorta Şirketleri",9000,9001)),INDIRECT("'"&amp;E$5&amp;"'!$B$1:$B$1095"),0),MATCH($B32,INDIRECT("'"&amp;E$5&amp;"'!5:5"),0)+1)),0)</f>
        <v>0</v>
      </c>
      <c r="G32" s="14">
        <f t="shared" ca="1" si="0"/>
        <v>12949061.24</v>
      </c>
      <c r="H32" s="14">
        <f t="shared" ca="1" si="0"/>
        <v>0</v>
      </c>
    </row>
    <row r="33" spans="1:8" ht="12.75" customHeight="1">
      <c r="A33" s="32" t="s">
        <v>35</v>
      </c>
      <c r="B33" s="22">
        <v>738</v>
      </c>
      <c r="C33" s="23">
        <f ca="1">IFERROR(INDIRECT("'"&amp;C$5&amp;"'!"&amp;ADDRESS(MATCH(IF($C$4="Tüm Şirketler",9003,IF($C$4="Hayatdışı Sigorta Şirketleri",9000,9001)),INDIRECT("'"&amp;C$5&amp;"'!$B$1:$B$1095"),0),MATCH($B33,INDIRECT("'"&amp;C$5&amp;"'!5:5"),0))),0)</f>
        <v>0</v>
      </c>
      <c r="D33" s="23">
        <f ca="1">IFERROR(INDIRECT("'"&amp;C$5&amp;"'!"&amp;ADDRESS(MATCH(IF($C$4="Tüm Şirketler",9003,IF($C$4="Hayatdışı Sigorta Şirketleri",9000,9001)),INDIRECT("'"&amp;C$5&amp;"'!$B$1:$B$1095"),0),MATCH($B33,INDIRECT("'"&amp;C$5&amp;"'!5:5"),0)+1)),0)</f>
        <v>0</v>
      </c>
      <c r="E33" s="23">
        <f ca="1">IFERROR(INDIRECT("'"&amp;E$5&amp;"'!"&amp;ADDRESS(MATCH(IF($C$4="Tüm Şirketler",9003,IF($C$4="Hayatdışı Sigorta Şirketleri",9000,9001)),INDIRECT("'"&amp;E$5&amp;"'!$B$1:$B$1095"),0),MATCH($B33,INDIRECT("'"&amp;E$5&amp;"'!5:5"),0))),0)</f>
        <v>0</v>
      </c>
      <c r="F33" s="23">
        <f ca="1">IFERROR(INDIRECT("'"&amp;E$5&amp;"'!"&amp;ADDRESS(MATCH(IF($C$4="Tüm Şirketler",9003,IF($C$4="Hayatdışı Sigorta Şirketleri",9000,9001)),INDIRECT("'"&amp;E$5&amp;"'!$B$1:$B$1095"),0),MATCH($B33,INDIRECT("'"&amp;E$5&amp;"'!5:5"),0)+1)),0)</f>
        <v>0</v>
      </c>
      <c r="G33" s="24">
        <f t="shared" ca="1" si="0"/>
        <v>0</v>
      </c>
      <c r="H33" s="24">
        <f t="shared" ca="1" si="0"/>
        <v>0</v>
      </c>
    </row>
    <row r="34" spans="1:8" ht="12.75" customHeight="1">
      <c r="A34" s="16" t="s">
        <v>36</v>
      </c>
      <c r="B34" s="17">
        <v>739</v>
      </c>
      <c r="C34" s="18">
        <f ca="1">IFERROR(INDIRECT("'"&amp;C$5&amp;"'!"&amp;ADDRESS(MATCH(IF($C$4="Tüm Şirketler",9003,IF($C$4="Hayatdışı Sigorta Şirketleri",9000,9001)),INDIRECT("'"&amp;C$5&amp;"'!$B$1:$B$1095"),0),MATCH($B34,INDIRECT("'"&amp;C$5&amp;"'!5:5"),0))),0)</f>
        <v>0</v>
      </c>
      <c r="D34" s="18">
        <f ca="1">IFERROR(INDIRECT("'"&amp;C$5&amp;"'!"&amp;ADDRESS(MATCH(IF($C$4="Tüm Şirketler",9003,IF($C$4="Hayatdışı Sigorta Şirketleri",9000,9001)),INDIRECT("'"&amp;C$5&amp;"'!$B$1:$B$1095"),0),MATCH($B34,INDIRECT("'"&amp;C$5&amp;"'!5:5"),0)+1)),0)</f>
        <v>0</v>
      </c>
      <c r="E34" s="18">
        <f ca="1">IFERROR(INDIRECT("'"&amp;E$5&amp;"'!"&amp;ADDRESS(MATCH(IF($C$4="Tüm Şirketler",9003,IF($C$4="Hayatdışı Sigorta Şirketleri",9000,9001)),INDIRECT("'"&amp;E$5&amp;"'!$B$1:$B$1095"),0),MATCH($B34,INDIRECT("'"&amp;E$5&amp;"'!5:5"),0))),0)</f>
        <v>0</v>
      </c>
      <c r="F34" s="18">
        <f ca="1">IFERROR(INDIRECT("'"&amp;E$5&amp;"'!"&amp;ADDRESS(MATCH(IF($C$4="Tüm Şirketler",9003,IF($C$4="Hayatdışı Sigorta Şirketleri",9000,9001)),INDIRECT("'"&amp;E$5&amp;"'!$B$1:$B$1095"),0),MATCH($B34,INDIRECT("'"&amp;E$5&amp;"'!5:5"),0)+1)),0)</f>
        <v>0</v>
      </c>
      <c r="G34" s="19">
        <f t="shared" ca="1" si="0"/>
        <v>0</v>
      </c>
      <c r="H34" s="19">
        <f t="shared" ca="1" si="0"/>
        <v>0</v>
      </c>
    </row>
    <row r="35" spans="1:8" ht="12.75" customHeight="1" thickBot="1">
      <c r="A35" s="80" t="s">
        <v>37</v>
      </c>
      <c r="B35" s="81"/>
      <c r="C35" s="20">
        <f ca="1">SUM(C32:C34)</f>
        <v>12949061.24</v>
      </c>
      <c r="D35" s="20">
        <f ca="1">SUM(D32:D34)</f>
        <v>0</v>
      </c>
      <c r="E35" s="20">
        <f ca="1">SUM(E32:E34)</f>
        <v>0</v>
      </c>
      <c r="F35" s="20">
        <f ca="1">SUM(F32:F34)</f>
        <v>0</v>
      </c>
      <c r="G35" s="20">
        <f t="shared" ca="1" si="0"/>
        <v>12949061.24</v>
      </c>
      <c r="H35" s="20">
        <f t="shared" ca="1" si="0"/>
        <v>0</v>
      </c>
    </row>
    <row r="36" spans="1:8" ht="12.75" customHeight="1">
      <c r="A36" s="11" t="s">
        <v>38</v>
      </c>
      <c r="B36" s="12">
        <v>710</v>
      </c>
      <c r="C36" s="13">
        <f ca="1">IFERROR(INDIRECT("'"&amp;C$5&amp;"'!"&amp;ADDRESS(MATCH(IF($C$4="Tüm Şirketler",9003,IF($C$4="Hayatdışı Sigorta Şirketleri",9000,9001)),INDIRECT("'"&amp;C$5&amp;"'!$B$1:$B$1095"),0),MATCH($B36,INDIRECT("'"&amp;C$5&amp;"'!5:5"),0))),0)</f>
        <v>117613423.39999983</v>
      </c>
      <c r="D36" s="13">
        <f ca="1">IFERROR(INDIRECT("'"&amp;C$5&amp;"'!"&amp;ADDRESS(MATCH(IF($C$4="Tüm Şirketler",9003,IF($C$4="Hayatdışı Sigorta Şirketleri",9000,9001)),INDIRECT("'"&amp;C$5&amp;"'!$B$1:$B$1095"),0),MATCH($B36,INDIRECT("'"&amp;C$5&amp;"'!5:5"),0)+1)),0)</f>
        <v>0</v>
      </c>
      <c r="E36" s="13">
        <f ca="1">IFERROR(INDIRECT("'"&amp;E$5&amp;"'!"&amp;ADDRESS(MATCH(IF($C$4="Tüm Şirketler",9003,IF($C$4="Hayatdışı Sigorta Şirketleri",9000,9001)),INDIRECT("'"&amp;E$5&amp;"'!$B$1:$B$1095"),0),MATCH($B36,INDIRECT("'"&amp;E$5&amp;"'!5:5"),0))),0)</f>
        <v>31636.81</v>
      </c>
      <c r="F36" s="13">
        <f ca="1">IFERROR(INDIRECT("'"&amp;E$5&amp;"'!"&amp;ADDRESS(MATCH(IF($C$4="Tüm Şirketler",9003,IF($C$4="Hayatdışı Sigorta Şirketleri",9000,9001)),INDIRECT("'"&amp;E$5&amp;"'!$B$1:$B$1095"),0),MATCH($B36,INDIRECT("'"&amp;E$5&amp;"'!5:5"),0)+1)),0)</f>
        <v>101897836.78</v>
      </c>
      <c r="G36" s="14">
        <f t="shared" ca="1" si="0"/>
        <v>117645060.20999983</v>
      </c>
      <c r="H36" s="14">
        <f t="shared" ca="1" si="0"/>
        <v>101897836.78</v>
      </c>
    </row>
    <row r="37" spans="1:8" ht="12.75" customHeight="1">
      <c r="A37" s="16" t="s">
        <v>39</v>
      </c>
      <c r="B37" s="17">
        <v>711</v>
      </c>
      <c r="C37" s="18">
        <f ca="1">IFERROR(INDIRECT("'"&amp;C$5&amp;"'!"&amp;ADDRESS(MATCH(IF($C$4="Tüm Şirketler",9003,IF($C$4="Hayatdışı Sigorta Şirketleri",9000,9001)),INDIRECT("'"&amp;C$5&amp;"'!$B$1:$B$1095"),0),MATCH($B37,INDIRECT("'"&amp;C$5&amp;"'!5:5"),0))),0)</f>
        <v>18812916.32</v>
      </c>
      <c r="D37" s="18">
        <f ca="1">IFERROR(INDIRECT("'"&amp;C$5&amp;"'!"&amp;ADDRESS(MATCH(IF($C$4="Tüm Şirketler",9003,IF($C$4="Hayatdışı Sigorta Şirketleri",9000,9001)),INDIRECT("'"&amp;C$5&amp;"'!$B$1:$B$1095"),0),MATCH($B37,INDIRECT("'"&amp;C$5&amp;"'!5:5"),0)+1)),0)</f>
        <v>0</v>
      </c>
      <c r="E37" s="18">
        <f ca="1">IFERROR(INDIRECT("'"&amp;E$5&amp;"'!"&amp;ADDRESS(MATCH(IF($C$4="Tüm Şirketler",9003,IF($C$4="Hayatdışı Sigorta Şirketleri",9000,9001)),INDIRECT("'"&amp;E$5&amp;"'!$B$1:$B$1095"),0),MATCH($B37,INDIRECT("'"&amp;E$5&amp;"'!5:5"),0))),0)</f>
        <v>0</v>
      </c>
      <c r="F37" s="18">
        <f ca="1">IFERROR(INDIRECT("'"&amp;E$5&amp;"'!"&amp;ADDRESS(MATCH(IF($C$4="Tüm Şirketler",9003,IF($C$4="Hayatdışı Sigorta Şirketleri",9000,9001)),INDIRECT("'"&amp;E$5&amp;"'!$B$1:$B$1095"),0),MATCH($B37,INDIRECT("'"&amp;E$5&amp;"'!5:5"),0)+1)),0)</f>
        <v>0</v>
      </c>
      <c r="G37" s="19">
        <f t="shared" ca="1" si="0"/>
        <v>18812916.32</v>
      </c>
      <c r="H37" s="19">
        <f t="shared" ca="1" si="0"/>
        <v>0</v>
      </c>
    </row>
    <row r="38" spans="1:8" ht="12.75" customHeight="1" thickBot="1">
      <c r="A38" s="80" t="s">
        <v>40</v>
      </c>
      <c r="B38" s="81"/>
      <c r="C38" s="20">
        <f ca="1">SUM(C36:C37)</f>
        <v>136426339.71999982</v>
      </c>
      <c r="D38" s="20">
        <f ca="1">SUM(D36:D37)</f>
        <v>0</v>
      </c>
      <c r="E38" s="20">
        <f ca="1">SUM(E36:E37)</f>
        <v>31636.81</v>
      </c>
      <c r="F38" s="20">
        <f ca="1">SUM(F36:F37)</f>
        <v>101897836.78</v>
      </c>
      <c r="G38" s="20">
        <f t="shared" ca="1" si="0"/>
        <v>136457976.52999982</v>
      </c>
      <c r="H38" s="20">
        <f t="shared" ca="1" si="0"/>
        <v>101897836.78</v>
      </c>
    </row>
    <row r="39" spans="1:8" ht="12.75" customHeight="1">
      <c r="A39" s="11" t="s">
        <v>41</v>
      </c>
      <c r="B39" s="12">
        <v>701</v>
      </c>
      <c r="C39" s="14">
        <f ca="1">SUM(C40:C42)</f>
        <v>1291113234.9300056</v>
      </c>
      <c r="D39" s="14">
        <f ca="1">SUM(D40:D42)</f>
        <v>0</v>
      </c>
      <c r="E39" s="14">
        <f ca="1">SUM(E40:E42)</f>
        <v>26425363.990000002</v>
      </c>
      <c r="F39" s="14">
        <f ca="1">SUM(F40:F42)</f>
        <v>1061495623.76</v>
      </c>
      <c r="G39" s="14">
        <f t="shared" ca="1" si="0"/>
        <v>1317538598.9200056</v>
      </c>
      <c r="H39" s="14">
        <f t="shared" ca="1" si="0"/>
        <v>1061495623.76</v>
      </c>
    </row>
    <row r="40" spans="1:8" ht="12.75" customHeight="1">
      <c r="A40" s="33" t="s">
        <v>42</v>
      </c>
      <c r="B40" s="34">
        <v>900</v>
      </c>
      <c r="C40" s="23">
        <f t="shared" ref="C40:C49" ca="1" si="2">IFERROR(INDIRECT("'"&amp;C$5&amp;"'!"&amp;ADDRESS(MATCH(IF($C$4="Tüm Şirketler",9003,IF($C$4="Hayatdışı Sigorta Şirketleri",9000,9001)),INDIRECT("'"&amp;C$5&amp;"'!$B$1:$B$1095"),0),MATCH($B40,INDIRECT("'"&amp;C$5&amp;"'!5:5"),0))),0)</f>
        <v>243435725.88889056</v>
      </c>
      <c r="D40" s="23">
        <f t="shared" ref="D40:D49" ca="1" si="3">IFERROR(INDIRECT("'"&amp;C$5&amp;"'!"&amp;ADDRESS(MATCH(IF($C$4="Tüm Şirketler",9003,IF($C$4="Hayatdışı Sigorta Şirketleri",9000,9001)),INDIRECT("'"&amp;C$5&amp;"'!$B$1:$B$1095"),0),MATCH($B40,INDIRECT("'"&amp;C$5&amp;"'!5:5"),0)+1)),0)</f>
        <v>0</v>
      </c>
      <c r="E40" s="23">
        <f t="shared" ref="E40:E49" ca="1" si="4">IFERROR(INDIRECT("'"&amp;E$5&amp;"'!"&amp;ADDRESS(MATCH(IF($C$4="Tüm Şirketler",9003,IF($C$4="Hayatdışı Sigorta Şirketleri",9000,9001)),INDIRECT("'"&amp;E$5&amp;"'!$B$1:$B$1095"),0),MATCH($B40,INDIRECT("'"&amp;E$5&amp;"'!5:5"),0))),0)</f>
        <v>0</v>
      </c>
      <c r="F40" s="23">
        <f t="shared" ref="F40:F49" ca="1" si="5">IFERROR(INDIRECT("'"&amp;E$5&amp;"'!"&amp;ADDRESS(MATCH(IF($C$4="Tüm Şirketler",9003,IF($C$4="Hayatdışı Sigorta Şirketleri",9000,9001)),INDIRECT("'"&amp;E$5&amp;"'!$B$1:$B$1095"),0),MATCH($B40,INDIRECT("'"&amp;E$5&amp;"'!5:5"),0)+1)),0)</f>
        <v>0</v>
      </c>
      <c r="G40" s="24">
        <f t="shared" ca="1" si="0"/>
        <v>243435725.88889056</v>
      </c>
      <c r="H40" s="24">
        <f t="shared" ca="1" si="0"/>
        <v>0</v>
      </c>
    </row>
    <row r="41" spans="1:8" ht="12.75" customHeight="1">
      <c r="A41" s="33" t="s">
        <v>43</v>
      </c>
      <c r="B41" s="34">
        <v>901</v>
      </c>
      <c r="C41" s="23">
        <f t="shared" ca="1" si="2"/>
        <v>481534438.82532489</v>
      </c>
      <c r="D41" s="23">
        <f t="shared" ca="1" si="3"/>
        <v>0</v>
      </c>
      <c r="E41" s="23">
        <f t="shared" ca="1" si="4"/>
        <v>8531359.5099999998</v>
      </c>
      <c r="F41" s="23">
        <f t="shared" ca="1" si="5"/>
        <v>0</v>
      </c>
      <c r="G41" s="24">
        <f t="shared" ca="1" si="0"/>
        <v>490065798.33532488</v>
      </c>
      <c r="H41" s="24">
        <f t="shared" ca="1" si="0"/>
        <v>0</v>
      </c>
    </row>
    <row r="42" spans="1:8" ht="12.75" customHeight="1">
      <c r="A42" s="33" t="s">
        <v>44</v>
      </c>
      <c r="B42" s="34">
        <v>902</v>
      </c>
      <c r="C42" s="23">
        <f t="shared" ca="1" si="2"/>
        <v>566143070.21578991</v>
      </c>
      <c r="D42" s="23">
        <f t="shared" ca="1" si="3"/>
        <v>0</v>
      </c>
      <c r="E42" s="23">
        <f t="shared" ca="1" si="4"/>
        <v>17894004.48</v>
      </c>
      <c r="F42" s="23">
        <f t="shared" ca="1" si="5"/>
        <v>1061495623.76</v>
      </c>
      <c r="G42" s="24">
        <f t="shared" ca="1" si="0"/>
        <v>584037074.69578993</v>
      </c>
      <c r="H42" s="24">
        <f t="shared" ca="1" si="0"/>
        <v>1061495623.76</v>
      </c>
    </row>
    <row r="43" spans="1:8" ht="12.75" customHeight="1">
      <c r="A43" s="32" t="s">
        <v>45</v>
      </c>
      <c r="B43" s="22">
        <v>703</v>
      </c>
      <c r="C43" s="23">
        <f t="shared" ca="1" si="2"/>
        <v>1127865113.1400034</v>
      </c>
      <c r="D43" s="23">
        <f t="shared" ca="1" si="3"/>
        <v>0</v>
      </c>
      <c r="E43" s="23">
        <f t="shared" ca="1" si="4"/>
        <v>0</v>
      </c>
      <c r="F43" s="23">
        <f t="shared" ca="1" si="5"/>
        <v>0</v>
      </c>
      <c r="G43" s="24">
        <f t="shared" ca="1" si="0"/>
        <v>1127865113.1400034</v>
      </c>
      <c r="H43" s="24">
        <f t="shared" ca="1" si="0"/>
        <v>0</v>
      </c>
    </row>
    <row r="44" spans="1:8" ht="12.75" customHeight="1">
      <c r="A44" s="32" t="s">
        <v>46</v>
      </c>
      <c r="B44" s="22">
        <v>740</v>
      </c>
      <c r="C44" s="23">
        <f t="shared" ca="1" si="2"/>
        <v>3931553612.9599495</v>
      </c>
      <c r="D44" s="23">
        <f t="shared" ca="1" si="3"/>
        <v>0</v>
      </c>
      <c r="E44" s="23">
        <f t="shared" ca="1" si="4"/>
        <v>83180563.179999992</v>
      </c>
      <c r="F44" s="23">
        <f t="shared" ca="1" si="5"/>
        <v>335.65</v>
      </c>
      <c r="G44" s="24">
        <f t="shared" ca="1" si="0"/>
        <v>4014734176.1399493</v>
      </c>
      <c r="H44" s="24">
        <f t="shared" ca="1" si="0"/>
        <v>335.65</v>
      </c>
    </row>
    <row r="45" spans="1:8" ht="12.75" customHeight="1">
      <c r="A45" s="32" t="s">
        <v>47</v>
      </c>
      <c r="B45" s="22">
        <v>741</v>
      </c>
      <c r="C45" s="23">
        <f t="shared" ca="1" si="2"/>
        <v>147547894.38000146</v>
      </c>
      <c r="D45" s="23">
        <f t="shared" ca="1" si="3"/>
        <v>0</v>
      </c>
      <c r="E45" s="23">
        <f t="shared" ca="1" si="4"/>
        <v>2594507.0100000002</v>
      </c>
      <c r="F45" s="23">
        <f t="shared" ca="1" si="5"/>
        <v>486696.56</v>
      </c>
      <c r="G45" s="24">
        <f t="shared" ca="1" si="0"/>
        <v>150142401.39000145</v>
      </c>
      <c r="H45" s="24">
        <f t="shared" ca="1" si="0"/>
        <v>486696.56</v>
      </c>
    </row>
    <row r="46" spans="1:8" ht="12.75" customHeight="1">
      <c r="A46" s="32" t="s">
        <v>48</v>
      </c>
      <c r="B46" s="22">
        <v>742</v>
      </c>
      <c r="C46" s="23">
        <f t="shared" ca="1" si="2"/>
        <v>73685481.530000716</v>
      </c>
      <c r="D46" s="23">
        <f t="shared" ca="1" si="3"/>
        <v>0</v>
      </c>
      <c r="E46" s="23">
        <f t="shared" ca="1" si="4"/>
        <v>194977.38</v>
      </c>
      <c r="F46" s="23">
        <f t="shared" ca="1" si="5"/>
        <v>157756.82</v>
      </c>
      <c r="G46" s="24">
        <f t="shared" ca="1" si="0"/>
        <v>73880458.910000712</v>
      </c>
      <c r="H46" s="24">
        <f t="shared" ca="1" si="0"/>
        <v>157756.82</v>
      </c>
    </row>
    <row r="47" spans="1:8" ht="12.75" customHeight="1">
      <c r="A47" s="32" t="s">
        <v>49</v>
      </c>
      <c r="B47" s="22">
        <v>743</v>
      </c>
      <c r="C47" s="23">
        <f t="shared" ca="1" si="2"/>
        <v>0</v>
      </c>
      <c r="D47" s="23">
        <f t="shared" ca="1" si="3"/>
        <v>0</v>
      </c>
      <c r="E47" s="23">
        <f t="shared" ca="1" si="4"/>
        <v>0</v>
      </c>
      <c r="F47" s="23">
        <f t="shared" ca="1" si="5"/>
        <v>0</v>
      </c>
      <c r="G47" s="24">
        <f t="shared" ca="1" si="0"/>
        <v>0</v>
      </c>
      <c r="H47" s="24">
        <f t="shared" ca="1" si="0"/>
        <v>0</v>
      </c>
    </row>
    <row r="48" spans="1:8" ht="12.75" customHeight="1">
      <c r="A48" s="32" t="s">
        <v>50</v>
      </c>
      <c r="B48" s="22">
        <v>744</v>
      </c>
      <c r="C48" s="23">
        <f t="shared" ca="1" si="2"/>
        <v>557771572.76998973</v>
      </c>
      <c r="D48" s="23">
        <f t="shared" ca="1" si="3"/>
        <v>0</v>
      </c>
      <c r="E48" s="23">
        <f t="shared" ca="1" si="4"/>
        <v>140409.12</v>
      </c>
      <c r="F48" s="23">
        <f t="shared" ca="1" si="5"/>
        <v>157756.82</v>
      </c>
      <c r="G48" s="24">
        <f t="shared" ca="1" si="0"/>
        <v>557911981.88998973</v>
      </c>
      <c r="H48" s="24">
        <f t="shared" ca="1" si="0"/>
        <v>157756.82</v>
      </c>
    </row>
    <row r="49" spans="1:8" ht="12.75" customHeight="1">
      <c r="A49" s="32" t="s">
        <v>51</v>
      </c>
      <c r="B49" s="22">
        <v>761</v>
      </c>
      <c r="C49" s="23">
        <f t="shared" ca="1" si="2"/>
        <v>0</v>
      </c>
      <c r="D49" s="23">
        <f t="shared" ca="1" si="3"/>
        <v>0</v>
      </c>
      <c r="E49" s="23">
        <f t="shared" ca="1" si="4"/>
        <v>0</v>
      </c>
      <c r="F49" s="23">
        <f t="shared" ca="1" si="5"/>
        <v>0</v>
      </c>
      <c r="G49" s="24">
        <f t="shared" ca="1" si="0"/>
        <v>0</v>
      </c>
      <c r="H49" s="24">
        <f t="shared" ca="1" si="0"/>
        <v>0</v>
      </c>
    </row>
    <row r="50" spans="1:8" ht="12.75" customHeight="1" thickBot="1">
      <c r="A50" s="80" t="s">
        <v>52</v>
      </c>
      <c r="B50" s="81"/>
      <c r="C50" s="20">
        <f ca="1">C39+SUM(C43:C49)</f>
        <v>7129536909.7099495</v>
      </c>
      <c r="D50" s="20">
        <f ca="1">D39+SUM(D43:D49)</f>
        <v>0</v>
      </c>
      <c r="E50" s="20">
        <f ca="1">E39+SUM(E43:E49)</f>
        <v>112535820.68000001</v>
      </c>
      <c r="F50" s="20">
        <f ca="1">F39+SUM(F43:F49)</f>
        <v>1062298169.61</v>
      </c>
      <c r="G50" s="20">
        <f t="shared" ca="1" si="0"/>
        <v>7242072730.3899498</v>
      </c>
      <c r="H50" s="20">
        <f t="shared" ca="1" si="0"/>
        <v>1062298169.61</v>
      </c>
    </row>
    <row r="51" spans="1:8" ht="12.75" customHeight="1">
      <c r="A51" s="11" t="s">
        <v>53</v>
      </c>
      <c r="B51" s="12">
        <v>723</v>
      </c>
      <c r="C51" s="13">
        <f t="shared" ref="C51:C68" ca="1" si="6">IFERROR(INDIRECT("'"&amp;C$5&amp;"'!"&amp;ADDRESS(MATCH(IF($C$4="Tüm Şirketler",9003,IF($C$4="Hayatdışı Sigorta Şirketleri",9000,9001)),INDIRECT("'"&amp;C$5&amp;"'!$B$1:$B$1095"),0),MATCH($B51,INDIRECT("'"&amp;C$5&amp;"'!5:5"),0))),0)</f>
        <v>23813978.370000098</v>
      </c>
      <c r="D51" s="13">
        <f t="shared" ref="D51:D68" ca="1" si="7">IFERROR(INDIRECT("'"&amp;C$5&amp;"'!"&amp;ADDRESS(MATCH(IF($C$4="Tüm Şirketler",9003,IF($C$4="Hayatdışı Sigorta Şirketleri",9000,9001)),INDIRECT("'"&amp;C$5&amp;"'!$B$1:$B$1095"),0),MATCH($B51,INDIRECT("'"&amp;C$5&amp;"'!5:5"),0)+1)),0)</f>
        <v>0</v>
      </c>
      <c r="E51" s="13">
        <f t="shared" ref="E51:E68" ca="1" si="8">IFERROR(INDIRECT("'"&amp;E$5&amp;"'!"&amp;ADDRESS(MATCH(IF($C$4="Tüm Şirketler",9003,IF($C$4="Hayatdışı Sigorta Şirketleri",9000,9001)),INDIRECT("'"&amp;E$5&amp;"'!$B$1:$B$1095"),0),MATCH($B51,INDIRECT("'"&amp;E$5&amp;"'!5:5"),0))),0)</f>
        <v>27122.21</v>
      </c>
      <c r="F51" s="13">
        <f t="shared" ref="F51:F68" ca="1" si="9">IFERROR(INDIRECT("'"&amp;E$5&amp;"'!"&amp;ADDRESS(MATCH(IF($C$4="Tüm Şirketler",9003,IF($C$4="Hayatdışı Sigorta Şirketleri",9000,9001)),INDIRECT("'"&amp;E$5&amp;"'!$B$1:$B$1095"),0),MATCH($B51,INDIRECT("'"&amp;E$5&amp;"'!5:5"),0)+1)),0)</f>
        <v>0</v>
      </c>
      <c r="G51" s="14">
        <f t="shared" ca="1" si="0"/>
        <v>23841100.580000099</v>
      </c>
      <c r="H51" s="14">
        <f t="shared" ca="1" si="0"/>
        <v>0</v>
      </c>
    </row>
    <row r="52" spans="1:8" ht="12.75" customHeight="1">
      <c r="A52" s="32" t="s">
        <v>54</v>
      </c>
      <c r="B52" s="22">
        <v>724</v>
      </c>
      <c r="C52" s="23">
        <f t="shared" ca="1" si="6"/>
        <v>56745210.850001268</v>
      </c>
      <c r="D52" s="23">
        <f t="shared" ca="1" si="7"/>
        <v>0</v>
      </c>
      <c r="E52" s="23">
        <f t="shared" ca="1" si="8"/>
        <v>4889.25</v>
      </c>
      <c r="F52" s="23">
        <f t="shared" ca="1" si="9"/>
        <v>0</v>
      </c>
      <c r="G52" s="24">
        <f t="shared" ca="1" si="0"/>
        <v>56750100.100001268</v>
      </c>
      <c r="H52" s="24">
        <f t="shared" ca="1" si="0"/>
        <v>0</v>
      </c>
    </row>
    <row r="53" spans="1:8" ht="12.75" customHeight="1">
      <c r="A53" s="32" t="s">
        <v>55</v>
      </c>
      <c r="B53" s="22">
        <v>765</v>
      </c>
      <c r="C53" s="23">
        <f t="shared" ca="1" si="6"/>
        <v>1143961588.950002</v>
      </c>
      <c r="D53" s="23">
        <f t="shared" ca="1" si="7"/>
        <v>0</v>
      </c>
      <c r="E53" s="23">
        <f t="shared" ca="1" si="8"/>
        <v>32928270.740000002</v>
      </c>
      <c r="F53" s="23">
        <f t="shared" ca="1" si="9"/>
        <v>0</v>
      </c>
      <c r="G53" s="24">
        <f t="shared" ca="1" si="0"/>
        <v>1176889859.690002</v>
      </c>
      <c r="H53" s="24">
        <f t="shared" ca="1" si="0"/>
        <v>0</v>
      </c>
    </row>
    <row r="54" spans="1:8" ht="12.75" customHeight="1">
      <c r="A54" s="32" t="s">
        <v>56</v>
      </c>
      <c r="B54" s="22">
        <v>766</v>
      </c>
      <c r="C54" s="23">
        <f t="shared" ca="1" si="6"/>
        <v>4994950.05</v>
      </c>
      <c r="D54" s="23">
        <f t="shared" ca="1" si="7"/>
        <v>0</v>
      </c>
      <c r="E54" s="23">
        <f t="shared" ca="1" si="8"/>
        <v>-112618</v>
      </c>
      <c r="F54" s="23">
        <f t="shared" ca="1" si="9"/>
        <v>0</v>
      </c>
      <c r="G54" s="24">
        <f t="shared" ca="1" si="0"/>
        <v>4882332.05</v>
      </c>
      <c r="H54" s="24">
        <f t="shared" ca="1" si="0"/>
        <v>0</v>
      </c>
    </row>
    <row r="55" spans="1:8" ht="12.75" customHeight="1">
      <c r="A55" s="32" t="s">
        <v>57</v>
      </c>
      <c r="B55" s="22">
        <v>767</v>
      </c>
      <c r="C55" s="23">
        <f t="shared" ca="1" si="6"/>
        <v>282905800.31999999</v>
      </c>
      <c r="D55" s="23">
        <f t="shared" ca="1" si="7"/>
        <v>0</v>
      </c>
      <c r="E55" s="23">
        <f t="shared" ca="1" si="8"/>
        <v>9979563.6799999997</v>
      </c>
      <c r="F55" s="23">
        <f t="shared" ca="1" si="9"/>
        <v>1439306.06</v>
      </c>
      <c r="G55" s="24">
        <f t="shared" ca="1" si="0"/>
        <v>292885364</v>
      </c>
      <c r="H55" s="24">
        <f t="shared" ca="1" si="0"/>
        <v>1439306.06</v>
      </c>
    </row>
    <row r="56" spans="1:8" ht="12.75" customHeight="1">
      <c r="A56" s="32" t="s">
        <v>58</v>
      </c>
      <c r="B56" s="22">
        <v>768</v>
      </c>
      <c r="C56" s="23">
        <f t="shared" ca="1" si="6"/>
        <v>633886368.79000127</v>
      </c>
      <c r="D56" s="23">
        <f t="shared" ca="1" si="7"/>
        <v>0</v>
      </c>
      <c r="E56" s="23">
        <f t="shared" ca="1" si="8"/>
        <v>820539.01</v>
      </c>
      <c r="F56" s="23">
        <f t="shared" ca="1" si="9"/>
        <v>0</v>
      </c>
      <c r="G56" s="24">
        <f t="shared" ca="1" si="0"/>
        <v>634706907.80000126</v>
      </c>
      <c r="H56" s="24">
        <f t="shared" ca="1" si="0"/>
        <v>0</v>
      </c>
    </row>
    <row r="57" spans="1:8" ht="12.75" customHeight="1">
      <c r="A57" s="32" t="s">
        <v>59</v>
      </c>
      <c r="B57" s="22">
        <v>772</v>
      </c>
      <c r="C57" s="23">
        <f t="shared" ca="1" si="6"/>
        <v>0</v>
      </c>
      <c r="D57" s="23">
        <f t="shared" ca="1" si="7"/>
        <v>0</v>
      </c>
      <c r="E57" s="23">
        <f t="shared" ca="1" si="8"/>
        <v>0</v>
      </c>
      <c r="F57" s="23">
        <f t="shared" ca="1" si="9"/>
        <v>0</v>
      </c>
      <c r="G57" s="24">
        <f t="shared" ca="1" si="0"/>
        <v>0</v>
      </c>
      <c r="H57" s="24">
        <f t="shared" ca="1" si="0"/>
        <v>0</v>
      </c>
    </row>
    <row r="58" spans="1:8" ht="12.75" customHeight="1">
      <c r="A58" s="32" t="s">
        <v>60</v>
      </c>
      <c r="B58" s="22">
        <v>773</v>
      </c>
      <c r="C58" s="23">
        <f t="shared" ca="1" si="6"/>
        <v>4735979</v>
      </c>
      <c r="D58" s="23">
        <f t="shared" ca="1" si="7"/>
        <v>0</v>
      </c>
      <c r="E58" s="23">
        <f t="shared" ca="1" si="8"/>
        <v>7929256.0140499994</v>
      </c>
      <c r="F58" s="23">
        <f t="shared" ca="1" si="9"/>
        <v>0</v>
      </c>
      <c r="G58" s="24">
        <f t="shared" ca="1" si="0"/>
        <v>12665235.014049999</v>
      </c>
      <c r="H58" s="24">
        <f t="shared" ca="1" si="0"/>
        <v>0</v>
      </c>
    </row>
    <row r="59" spans="1:8" ht="12.75" customHeight="1">
      <c r="A59" s="32" t="s">
        <v>61</v>
      </c>
      <c r="B59" s="22">
        <v>774</v>
      </c>
      <c r="C59" s="23">
        <f t="shared" ca="1" si="6"/>
        <v>0</v>
      </c>
      <c r="D59" s="23">
        <f t="shared" ca="1" si="7"/>
        <v>0</v>
      </c>
      <c r="E59" s="23">
        <f t="shared" ca="1" si="8"/>
        <v>0</v>
      </c>
      <c r="F59" s="23">
        <f t="shared" ca="1" si="9"/>
        <v>0</v>
      </c>
      <c r="G59" s="24">
        <f t="shared" ca="1" si="0"/>
        <v>0</v>
      </c>
      <c r="H59" s="24">
        <f t="shared" ca="1" si="0"/>
        <v>0</v>
      </c>
    </row>
    <row r="60" spans="1:8" ht="12.75" customHeight="1">
      <c r="A60" s="32" t="s">
        <v>62</v>
      </c>
      <c r="B60" s="22">
        <v>775</v>
      </c>
      <c r="C60" s="23">
        <f t="shared" ca="1" si="6"/>
        <v>0</v>
      </c>
      <c r="D60" s="23">
        <f t="shared" ca="1" si="7"/>
        <v>0</v>
      </c>
      <c r="E60" s="23">
        <f t="shared" ca="1" si="8"/>
        <v>0</v>
      </c>
      <c r="F60" s="23">
        <f t="shared" ca="1" si="9"/>
        <v>0</v>
      </c>
      <c r="G60" s="24">
        <f t="shared" ca="1" si="0"/>
        <v>0</v>
      </c>
      <c r="H60" s="24">
        <f t="shared" ca="1" si="0"/>
        <v>0</v>
      </c>
    </row>
    <row r="61" spans="1:8" ht="12.75" customHeight="1">
      <c r="A61" s="32" t="s">
        <v>63</v>
      </c>
      <c r="B61" s="22">
        <v>776</v>
      </c>
      <c r="C61" s="23">
        <f t="shared" ca="1" si="6"/>
        <v>88003020.930000007</v>
      </c>
      <c r="D61" s="23">
        <f t="shared" ca="1" si="7"/>
        <v>0</v>
      </c>
      <c r="E61" s="23">
        <f t="shared" ca="1" si="8"/>
        <v>76880068.085200012</v>
      </c>
      <c r="F61" s="23">
        <f t="shared" ca="1" si="9"/>
        <v>0</v>
      </c>
      <c r="G61" s="24">
        <f t="shared" ca="1" si="0"/>
        <v>164883089.01520002</v>
      </c>
      <c r="H61" s="24">
        <f t="shared" ca="1" si="0"/>
        <v>0</v>
      </c>
    </row>
    <row r="62" spans="1:8" ht="12.75" customHeight="1">
      <c r="A62" s="32" t="s">
        <v>64</v>
      </c>
      <c r="B62" s="22">
        <v>777</v>
      </c>
      <c r="C62" s="23">
        <f t="shared" ca="1" si="6"/>
        <v>5453309820.9700623</v>
      </c>
      <c r="D62" s="23">
        <f t="shared" ca="1" si="7"/>
        <v>0</v>
      </c>
      <c r="E62" s="23">
        <f t="shared" ca="1" si="8"/>
        <v>1926920252.3687999</v>
      </c>
      <c r="F62" s="23">
        <f t="shared" ca="1" si="9"/>
        <v>0</v>
      </c>
      <c r="G62" s="24">
        <f t="shared" ca="1" si="0"/>
        <v>7380230073.3388624</v>
      </c>
      <c r="H62" s="24">
        <f t="shared" ca="1" si="0"/>
        <v>0</v>
      </c>
    </row>
    <row r="63" spans="1:8" ht="12.75" customHeight="1">
      <c r="A63" s="32" t="s">
        <v>65</v>
      </c>
      <c r="B63" s="22">
        <v>778</v>
      </c>
      <c r="C63" s="23">
        <f t="shared" ca="1" si="6"/>
        <v>10086036.969999999</v>
      </c>
      <c r="D63" s="23">
        <f t="shared" ca="1" si="7"/>
        <v>0</v>
      </c>
      <c r="E63" s="23">
        <f t="shared" ca="1" si="8"/>
        <v>12697883.837650001</v>
      </c>
      <c r="F63" s="23">
        <f t="shared" ca="1" si="9"/>
        <v>0</v>
      </c>
      <c r="G63" s="24">
        <f t="shared" ca="1" si="0"/>
        <v>22783920.80765</v>
      </c>
      <c r="H63" s="24">
        <f t="shared" ca="1" si="0"/>
        <v>0</v>
      </c>
    </row>
    <row r="64" spans="1:8" ht="12.75" customHeight="1">
      <c r="A64" s="32" t="s">
        <v>66</v>
      </c>
      <c r="B64" s="22">
        <v>779</v>
      </c>
      <c r="C64" s="23">
        <f t="shared" ca="1" si="6"/>
        <v>800650690.61999893</v>
      </c>
      <c r="D64" s="23">
        <f t="shared" ca="1" si="7"/>
        <v>0</v>
      </c>
      <c r="E64" s="23">
        <f t="shared" ca="1" si="8"/>
        <v>790328322.49084997</v>
      </c>
      <c r="F64" s="23">
        <f t="shared" ca="1" si="9"/>
        <v>0</v>
      </c>
      <c r="G64" s="24">
        <f t="shared" ca="1" si="0"/>
        <v>1590979013.1108489</v>
      </c>
      <c r="H64" s="24">
        <f t="shared" ca="1" si="0"/>
        <v>0</v>
      </c>
    </row>
    <row r="65" spans="1:8" ht="12.75" customHeight="1">
      <c r="A65" s="32" t="s">
        <v>67</v>
      </c>
      <c r="B65" s="22">
        <v>780</v>
      </c>
      <c r="C65" s="23">
        <f t="shared" ca="1" si="6"/>
        <v>0</v>
      </c>
      <c r="D65" s="23">
        <f t="shared" ca="1" si="7"/>
        <v>0</v>
      </c>
      <c r="E65" s="23">
        <f t="shared" ca="1" si="8"/>
        <v>0</v>
      </c>
      <c r="F65" s="23">
        <f t="shared" ca="1" si="9"/>
        <v>0</v>
      </c>
      <c r="G65" s="24">
        <f t="shared" ca="1" si="0"/>
        <v>0</v>
      </c>
      <c r="H65" s="24">
        <f t="shared" ca="1" si="0"/>
        <v>0</v>
      </c>
    </row>
    <row r="66" spans="1:8" ht="12.75" customHeight="1">
      <c r="A66" s="32" t="s">
        <v>68</v>
      </c>
      <c r="B66" s="22">
        <v>781</v>
      </c>
      <c r="C66" s="23">
        <f t="shared" ca="1" si="6"/>
        <v>0</v>
      </c>
      <c r="D66" s="23">
        <f t="shared" ca="1" si="7"/>
        <v>0</v>
      </c>
      <c r="E66" s="23">
        <f t="shared" ca="1" si="8"/>
        <v>0</v>
      </c>
      <c r="F66" s="23">
        <f t="shared" ca="1" si="9"/>
        <v>0</v>
      </c>
      <c r="G66" s="24">
        <f t="shared" ca="1" si="0"/>
        <v>0</v>
      </c>
      <c r="H66" s="24">
        <f t="shared" ca="1" si="0"/>
        <v>0</v>
      </c>
    </row>
    <row r="67" spans="1:8" ht="12.75" customHeight="1">
      <c r="A67" s="32" t="s">
        <v>69</v>
      </c>
      <c r="B67" s="22">
        <v>782</v>
      </c>
      <c r="C67" s="23">
        <f t="shared" ca="1" si="6"/>
        <v>32124926.129999995</v>
      </c>
      <c r="D67" s="23">
        <f t="shared" ca="1" si="7"/>
        <v>0</v>
      </c>
      <c r="E67" s="23">
        <f t="shared" ca="1" si="8"/>
        <v>20483770.339100003</v>
      </c>
      <c r="F67" s="23">
        <f t="shared" ca="1" si="9"/>
        <v>0</v>
      </c>
      <c r="G67" s="24">
        <f t="shared" ca="1" si="0"/>
        <v>52608696.469099998</v>
      </c>
      <c r="H67" s="24">
        <f t="shared" ca="1" si="0"/>
        <v>0</v>
      </c>
    </row>
    <row r="68" spans="1:8" ht="12.75" customHeight="1">
      <c r="A68" s="32" t="s">
        <v>70</v>
      </c>
      <c r="B68" s="22">
        <v>783</v>
      </c>
      <c r="C68" s="23">
        <f t="shared" ca="1" si="6"/>
        <v>225182744.11000028</v>
      </c>
      <c r="D68" s="23">
        <f t="shared" ca="1" si="7"/>
        <v>0</v>
      </c>
      <c r="E68" s="23">
        <f t="shared" ca="1" si="8"/>
        <v>140951991.17570001</v>
      </c>
      <c r="F68" s="23">
        <f t="shared" ca="1" si="9"/>
        <v>0</v>
      </c>
      <c r="G68" s="24">
        <f t="shared" ca="1" si="0"/>
        <v>366134735.28570032</v>
      </c>
      <c r="H68" s="24">
        <f t="shared" ca="1" si="0"/>
        <v>0</v>
      </c>
    </row>
    <row r="69" spans="1:8" ht="12.75" customHeight="1" thickBot="1">
      <c r="A69" s="80" t="s">
        <v>71</v>
      </c>
      <c r="B69" s="81"/>
      <c r="C69" s="20">
        <f ca="1">SUM(C51:C68)</f>
        <v>8760401116.0600662</v>
      </c>
      <c r="D69" s="20">
        <f ca="1">SUM(D51:D68)</f>
        <v>0</v>
      </c>
      <c r="E69" s="20">
        <f ca="1">SUM(E51:E68)</f>
        <v>3019839311.2013502</v>
      </c>
      <c r="F69" s="20">
        <f ca="1">SUM(F51:F68)</f>
        <v>1439306.06</v>
      </c>
      <c r="G69" s="20">
        <f t="shared" ca="1" si="0"/>
        <v>11780240427.261417</v>
      </c>
      <c r="H69" s="20">
        <f t="shared" ca="1" si="0"/>
        <v>1439306.06</v>
      </c>
    </row>
    <row r="70" spans="1:8" ht="12.75" customHeight="1">
      <c r="A70" s="11" t="s">
        <v>72</v>
      </c>
      <c r="B70" s="12">
        <v>714</v>
      </c>
      <c r="C70" s="13">
        <f ca="1">IFERROR(INDIRECT("'"&amp;C$5&amp;"'!"&amp;ADDRESS(MATCH(IF($C$4="Tüm Şirketler",9003,IF($C$4="Hayatdışı Sigorta Şirketleri",9000,9001)),INDIRECT("'"&amp;C$5&amp;"'!$B$1:$B$1095"),0),MATCH($B70,INDIRECT("'"&amp;C$5&amp;"'!5:5"),0))),0)</f>
        <v>0</v>
      </c>
      <c r="D70" s="13">
        <f ca="1">IFERROR(INDIRECT("'"&amp;C$5&amp;"'!"&amp;ADDRESS(MATCH(IF($C$4="Tüm Şirketler",9003,IF($C$4="Hayatdışı Sigorta Şirketleri",9000,9001)),INDIRECT("'"&amp;C$5&amp;"'!$B$1:$B$1095"),0),MATCH($B70,INDIRECT("'"&amp;C$5&amp;"'!5:5"),0)+1)),0)</f>
        <v>0</v>
      </c>
      <c r="E70" s="13">
        <f ca="1">IFERROR(INDIRECT("'"&amp;E$5&amp;"'!"&amp;ADDRESS(MATCH(IF($C$4="Tüm Şirketler",9003,IF($C$4="Hayatdışı Sigorta Şirketleri",9000,9001)),INDIRECT("'"&amp;E$5&amp;"'!$B$1:$B$1095"),0),MATCH($B70,INDIRECT("'"&amp;E$5&amp;"'!5:5"),0))),0)</f>
        <v>0</v>
      </c>
      <c r="F70" s="13">
        <f ca="1">IFERROR(INDIRECT("'"&amp;E$5&amp;"'!"&amp;ADDRESS(MATCH(IF($C$4="Tüm Şirketler",9003,IF($C$4="Hayatdışı Sigorta Şirketleri",9000,9001)),INDIRECT("'"&amp;E$5&amp;"'!$B$1:$B$1095"),0),MATCH($B70,INDIRECT("'"&amp;E$5&amp;"'!5:5"),0)+1)),0)</f>
        <v>0</v>
      </c>
      <c r="G70" s="14">
        <f t="shared" ca="1" si="0"/>
        <v>0</v>
      </c>
      <c r="H70" s="14">
        <f t="shared" ca="1" si="0"/>
        <v>0</v>
      </c>
    </row>
    <row r="71" spans="1:8" ht="12.75" customHeight="1">
      <c r="A71" s="32" t="s">
        <v>73</v>
      </c>
      <c r="B71" s="22">
        <v>715</v>
      </c>
      <c r="C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Hariç",INDIRECT("'"&amp;C$5&amp;"'!5:5"),0))),0)</f>
        <v>17006519431.820156</v>
      </c>
      <c r="D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Hariç",INDIRECT("'"&amp;C$5&amp;"'!5:5"),0)+1)),0)</f>
        <v>0</v>
      </c>
      <c r="E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Hariç",INDIRECT("'"&amp;E$5&amp;"'!5:5"),0))),0)</f>
        <v>1153383417.325736</v>
      </c>
      <c r="F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Hariç",INDIRECT("'"&amp;E$5&amp;"'!5:5"),0)+1)),0)</f>
        <v>0</v>
      </c>
      <c r="G71" s="24">
        <f t="shared" ca="1" si="0"/>
        <v>18159902849.145893</v>
      </c>
      <c r="H71" s="24">
        <f t="shared" ca="1" si="0"/>
        <v>0</v>
      </c>
    </row>
    <row r="72" spans="1:8" ht="12.75" customHeight="1">
      <c r="A72" s="32" t="s">
        <v>74</v>
      </c>
      <c r="B72" s="22">
        <v>903</v>
      </c>
      <c r="C72" s="23">
        <f ca="1">IFERROR(INDIRECT("'"&amp;C$5&amp;"'!"&amp;ADDRESS(MATCH(IF($C$4="Tüm Şirketler",9003,IF($C$4="Hayatdışı Sigorta Şirketleri",9000,9001)),INDIRECT("'"&amp;C$5&amp;"'!$B$1:$B$1095"),0),MATCH($B72,INDIRECT("'"&amp;C$5&amp;"'!5:5"),0))),0)</f>
        <v>3622442.5000000005</v>
      </c>
      <c r="D72" s="23">
        <f ca="1">IFERROR(INDIRECT("'"&amp;C$5&amp;"'!"&amp;ADDRESS(MATCH(IF($C$4="Tüm Şirketler",9003,IF($C$4="Hayatdışı Sigorta Şirketleri",9000,9001)),INDIRECT("'"&amp;C$5&amp;"'!$B$1:$B$1095"),0),MATCH($B72,INDIRECT("'"&amp;C$5&amp;"'!5:5"),0)+1)),0)</f>
        <v>0</v>
      </c>
      <c r="E72" s="23">
        <f ca="1">IFERROR(INDIRECT("'"&amp;E$5&amp;"'!"&amp;ADDRESS(MATCH(IF($C$4="Tüm Şirketler",9003,IF($C$4="Hayatdışı Sigorta Şirketleri",9000,9001)),INDIRECT("'"&amp;E$5&amp;"'!$B$1:$B$1095"),0),MATCH($B72,INDIRECT("'"&amp;E$5&amp;"'!5:5"),0))),0)</f>
        <v>76394124.920000002</v>
      </c>
      <c r="F72" s="23">
        <f ca="1">IFERROR(INDIRECT("'"&amp;E$5&amp;"'!"&amp;ADDRESS(MATCH(IF($C$4="Tüm Şirketler",9003,IF($C$4="Hayatdışı Sigorta Şirketleri",9000,9001)),INDIRECT("'"&amp;E$5&amp;"'!$B$1:$B$1095"),0),MATCH($B72,INDIRECT("'"&amp;E$5&amp;"'!5:5"),0)+1)),0)</f>
        <v>0</v>
      </c>
      <c r="G72" s="24">
        <f t="shared" ca="1" si="0"/>
        <v>80016567.420000002</v>
      </c>
      <c r="H72" s="24">
        <f t="shared" ca="1" si="0"/>
        <v>0</v>
      </c>
    </row>
    <row r="73" spans="1:8" ht="12.75" customHeight="1">
      <c r="A73" s="16" t="s">
        <v>75</v>
      </c>
      <c r="B73" s="17">
        <v>716</v>
      </c>
      <c r="C73" s="18">
        <f ca="1">IFERROR(INDIRECT("'"&amp;C$5&amp;"'!"&amp;ADDRESS(MATCH(IF($C$4="Tüm Şirketler",9003,IF($C$4="Hayatdışı Sigorta Şirketleri",9000,9001)),INDIRECT("'"&amp;C$5&amp;"'!$B$1:$B$1095"),0),MATCH($B73,INDIRECT("'"&amp;C$5&amp;"'!5:5"),0))),0)</f>
        <v>1446958915.0599689</v>
      </c>
      <c r="D73" s="18">
        <f ca="1">IFERROR(INDIRECT("'"&amp;C$5&amp;"'!"&amp;ADDRESS(MATCH(IF($C$4="Tüm Şirketler",9003,IF($C$4="Hayatdışı Sigorta Şirketleri",9000,9001)),INDIRECT("'"&amp;C$5&amp;"'!$B$1:$B$1095"),0),MATCH($B73,INDIRECT("'"&amp;C$5&amp;"'!5:5"),0)+1)),0)</f>
        <v>0</v>
      </c>
      <c r="E73" s="18">
        <f ca="1">IFERROR(INDIRECT("'"&amp;E$5&amp;"'!"&amp;ADDRESS(MATCH(IF($C$4="Tüm Şirketler",9003,IF($C$4="Hayatdışı Sigorta Şirketleri",9000,9001)),INDIRECT("'"&amp;E$5&amp;"'!$B$1:$B$1095"),0),MATCH($B73,INDIRECT("'"&amp;E$5&amp;"'!5:5"),0))),0)</f>
        <v>0</v>
      </c>
      <c r="F73" s="18">
        <f ca="1">IFERROR(INDIRECT("'"&amp;E$5&amp;"'!"&amp;ADDRESS(MATCH(IF($C$4="Tüm Şirketler",9003,IF($C$4="Hayatdışı Sigorta Şirketleri",9000,9001)),INDIRECT("'"&amp;E$5&amp;"'!$B$1:$B$1095"),0),MATCH($B73,INDIRECT("'"&amp;E$5&amp;"'!5:5"),0)+1)),0)</f>
        <v>0</v>
      </c>
      <c r="G73" s="19">
        <f t="shared" ca="1" si="0"/>
        <v>1446958915.0599689</v>
      </c>
      <c r="H73" s="19">
        <f t="shared" ca="1" si="0"/>
        <v>0</v>
      </c>
    </row>
    <row r="74" spans="1:8" ht="12.75" customHeight="1" thickBot="1">
      <c r="A74" s="80" t="s">
        <v>76</v>
      </c>
      <c r="B74" s="81"/>
      <c r="C74" s="20">
        <f ca="1">SUM(C70:C73)</f>
        <v>18457100789.380127</v>
      </c>
      <c r="D74" s="20">
        <f ca="1">SUM(D70:D73)</f>
        <v>0</v>
      </c>
      <c r="E74" s="20">
        <f ca="1">SUM(E70:E73)</f>
        <v>1229777542.2457361</v>
      </c>
      <c r="F74" s="20">
        <f ca="1">SUM(F70:F73)</f>
        <v>0</v>
      </c>
      <c r="G74" s="20">
        <f t="shared" ref="G74:H93" ca="1" si="10">+C74+E74</f>
        <v>19686878331.625862</v>
      </c>
      <c r="H74" s="20">
        <f t="shared" ca="1" si="10"/>
        <v>0</v>
      </c>
    </row>
    <row r="75" spans="1:8" ht="12.75" customHeight="1">
      <c r="A75" s="21" t="s">
        <v>77</v>
      </c>
      <c r="B75" s="22">
        <v>728</v>
      </c>
      <c r="C75" s="23">
        <f ca="1">IFERROR(INDIRECT("'"&amp;C$5&amp;"'!"&amp;ADDRESS(MATCH(IF($C$4="Tüm Şirketler",9003,IF($C$4="Hayatdışı Sigorta Şirketleri",9000,9001)),INDIRECT("'"&amp;C$5&amp;"'!$B$1:$B$1095"),0),MATCH($B75,INDIRECT("'"&amp;C$5&amp;"'!5:5"),0))),0)</f>
        <v>17408293.900000002</v>
      </c>
      <c r="D75" s="23">
        <f ca="1">IFERROR(INDIRECT("'"&amp;C$5&amp;"'!"&amp;ADDRESS(MATCH(IF($C$4="Tüm Şirketler",9003,IF($C$4="Hayatdışı Sigorta Şirketleri",9000,9001)),INDIRECT("'"&amp;C$5&amp;"'!$B$1:$B$1095"),0),MATCH($B75,INDIRECT("'"&amp;C$5&amp;"'!5:5"),0)+1)),0)</f>
        <v>0</v>
      </c>
      <c r="E75" s="23">
        <f ca="1">IFERROR(INDIRECT("'"&amp;E$5&amp;"'!"&amp;ADDRESS(MATCH(IF($C$4="Tüm Şirketler",9003,IF($C$4="Hayatdışı Sigorta Şirketleri",9000,9001)),INDIRECT("'"&amp;E$5&amp;"'!$B$1:$B$1095"),0),MATCH($B75,INDIRECT("'"&amp;E$5&amp;"'!5:5"),0))),0)</f>
        <v>0</v>
      </c>
      <c r="F75" s="23">
        <f ca="1">IFERROR(INDIRECT("'"&amp;E$5&amp;"'!"&amp;ADDRESS(MATCH(IF($C$4="Tüm Şirketler",9003,IF($C$4="Hayatdışı Sigorta Şirketleri",9000,9001)),INDIRECT("'"&amp;E$5&amp;"'!$B$1:$B$1095"),0),MATCH($B75,INDIRECT("'"&amp;E$5&amp;"'!5:5"),0)+1)),0)</f>
        <v>0</v>
      </c>
      <c r="G75" s="24">
        <f t="shared" ca="1" si="10"/>
        <v>17408293.900000002</v>
      </c>
      <c r="H75" s="24">
        <f t="shared" ca="1" si="10"/>
        <v>0</v>
      </c>
    </row>
    <row r="76" spans="1:8" ht="12.75" customHeight="1" thickBot="1">
      <c r="A76" s="82" t="s">
        <v>78</v>
      </c>
      <c r="B76" s="83"/>
      <c r="C76" s="31">
        <f ca="1">C75</f>
        <v>17408293.900000002</v>
      </c>
      <c r="D76" s="31">
        <f ca="1">D75</f>
        <v>0</v>
      </c>
      <c r="E76" s="31">
        <f ca="1">E75</f>
        <v>0</v>
      </c>
      <c r="F76" s="31">
        <f ca="1">F75</f>
        <v>0</v>
      </c>
      <c r="G76" s="31">
        <f t="shared" ca="1" si="10"/>
        <v>17408293.900000002</v>
      </c>
      <c r="H76" s="31">
        <f t="shared" ca="1" si="10"/>
        <v>0</v>
      </c>
    </row>
    <row r="77" spans="1:8" ht="12.75" customHeight="1">
      <c r="A77" s="21" t="s">
        <v>79</v>
      </c>
      <c r="B77" s="22">
        <v>735</v>
      </c>
      <c r="C77" s="23">
        <f ca="1">IFERROR(INDIRECT("'"&amp;C$5&amp;"'!"&amp;ADDRESS(MATCH(IF($C$4="Tüm Şirketler",9003,IF($C$4="Hayatdışı Sigorta Şirketleri",9000,9001)),INDIRECT("'"&amp;C$5&amp;"'!$B$1:$B$1095"),0),MATCH($B77,INDIRECT("'"&amp;C$5&amp;"'!5:5"),0))),0)</f>
        <v>0</v>
      </c>
      <c r="D77" s="23">
        <f ca="1">IFERROR(INDIRECT("'"&amp;C$5&amp;"'!"&amp;ADDRESS(MATCH(IF($C$4="Tüm Şirketler",9003,IF($C$4="Hayatdışı Sigorta Şirketleri",9000,9001)),INDIRECT("'"&amp;C$5&amp;"'!$B$1:$B$1095"),0),MATCH($B77,INDIRECT("'"&amp;C$5&amp;"'!5:5"),0)+1)),0)</f>
        <v>0</v>
      </c>
      <c r="E77" s="23">
        <f ca="1">IFERROR(INDIRECT("'"&amp;E$5&amp;"'!"&amp;ADDRESS(MATCH(IF($C$4="Tüm Şirketler",9003,IF($C$4="Hayatdışı Sigorta Şirketleri",9000,9001)),INDIRECT("'"&amp;E$5&amp;"'!$B$1:$B$1095"),0),MATCH($B77,INDIRECT("'"&amp;E$5&amp;"'!5:5"),0))),0)</f>
        <v>0</v>
      </c>
      <c r="F77" s="23">
        <f ca="1">IFERROR(INDIRECT("'"&amp;E$5&amp;"'!"&amp;ADDRESS(MATCH(IF($C$4="Tüm Şirketler",9003,IF($C$4="Hayatdışı Sigorta Şirketleri",9000,9001)),INDIRECT("'"&amp;E$5&amp;"'!$B$1:$B$1095"),0),MATCH($B77,INDIRECT("'"&amp;E$5&amp;"'!5:5"),0)+1)),0)</f>
        <v>0</v>
      </c>
      <c r="G77" s="24">
        <f t="shared" ca="1" si="10"/>
        <v>0</v>
      </c>
      <c r="H77" s="24">
        <f t="shared" ca="1" si="10"/>
        <v>0</v>
      </c>
    </row>
    <row r="78" spans="1:8" ht="12.75" customHeight="1" thickBot="1">
      <c r="A78" s="82" t="s">
        <v>80</v>
      </c>
      <c r="B78" s="83"/>
      <c r="C78" s="31">
        <f ca="1">C77</f>
        <v>0</v>
      </c>
      <c r="D78" s="31">
        <f ca="1">D77</f>
        <v>0</v>
      </c>
      <c r="E78" s="31">
        <f ca="1">E77</f>
        <v>0</v>
      </c>
      <c r="F78" s="31">
        <f ca="1">F77</f>
        <v>0</v>
      </c>
      <c r="G78" s="31">
        <f t="shared" ca="1" si="10"/>
        <v>0</v>
      </c>
      <c r="H78" s="31">
        <f t="shared" ca="1" si="10"/>
        <v>0</v>
      </c>
    </row>
    <row r="79" spans="1:8" ht="12.75" customHeight="1">
      <c r="A79" s="11" t="s">
        <v>81</v>
      </c>
      <c r="B79" s="12">
        <v>719</v>
      </c>
      <c r="C79" s="13">
        <f t="shared" ref="C79:C92" ca="1" si="11">IFERROR(INDIRECT("'"&amp;C$5&amp;"'!"&amp;ADDRESS(MATCH(IF($C$4="Tüm Şirketler",9003,IF($C$4="Hayatdışı Sigorta Şirketleri",9000,9001)),INDIRECT("'"&amp;C$5&amp;"'!$B$1:$B$1095"),0),MATCH($B79,INDIRECT("'"&amp;C$5&amp;"'!5:5"),0))),0)</f>
        <v>238043477.6299997</v>
      </c>
      <c r="D79" s="13">
        <f t="shared" ref="D79:D92" ca="1" si="12">IFERROR(INDIRECT("'"&amp;C$5&amp;"'!"&amp;ADDRESS(MATCH(IF($C$4="Tüm Şirketler",9003,IF($C$4="Hayatdışı Sigorta Şirketleri",9000,9001)),INDIRECT("'"&amp;C$5&amp;"'!$B$1:$B$1095"),0),MATCH($B79,INDIRECT("'"&amp;C$5&amp;"'!5:5"),0)+1)),0)</f>
        <v>0</v>
      </c>
      <c r="E79" s="13">
        <f t="shared" ref="E79:E92" ca="1" si="13">IFERROR(INDIRECT("'"&amp;E$5&amp;"'!"&amp;ADDRESS(MATCH(IF($C$4="Tüm Şirketler",9003,IF($C$4="Hayatdışı Sigorta Şirketleri",9000,9001)),INDIRECT("'"&amp;E$5&amp;"'!$B$1:$B$1095"),0),MATCH($B79,INDIRECT("'"&amp;E$5&amp;"'!5:5"),0))),0)</f>
        <v>557242.02</v>
      </c>
      <c r="F79" s="13">
        <f t="shared" ref="F79:F92" ca="1" si="14">IFERROR(INDIRECT("'"&amp;E$5&amp;"'!"&amp;ADDRESS(MATCH(IF($C$4="Tüm Şirketler",9003,IF($C$4="Hayatdışı Sigorta Şirketleri",9000,9001)),INDIRECT("'"&amp;E$5&amp;"'!$B$1:$B$1095"),0),MATCH($B79,INDIRECT("'"&amp;E$5&amp;"'!5:5"),0)+1)),0)</f>
        <v>0</v>
      </c>
      <c r="G79" s="14">
        <f t="shared" ca="1" si="10"/>
        <v>238600719.64999971</v>
      </c>
      <c r="H79" s="14">
        <f t="shared" ca="1" si="10"/>
        <v>0</v>
      </c>
    </row>
    <row r="80" spans="1:8" ht="12.75" customHeight="1">
      <c r="A80" s="32" t="s">
        <v>82</v>
      </c>
      <c r="B80" s="22">
        <v>720</v>
      </c>
      <c r="C80" s="23">
        <f t="shared" ca="1" si="11"/>
        <v>276242348.439996</v>
      </c>
      <c r="D80" s="23">
        <f t="shared" ca="1" si="12"/>
        <v>0</v>
      </c>
      <c r="E80" s="23">
        <f t="shared" ca="1" si="13"/>
        <v>166811.04999999999</v>
      </c>
      <c r="F80" s="23">
        <f t="shared" ca="1" si="14"/>
        <v>387167627.86000001</v>
      </c>
      <c r="G80" s="24">
        <f t="shared" ca="1" si="10"/>
        <v>276409159.48999602</v>
      </c>
      <c r="H80" s="24">
        <f t="shared" ca="1" si="10"/>
        <v>387167627.86000001</v>
      </c>
    </row>
    <row r="81" spans="1:8" ht="12.75" customHeight="1">
      <c r="A81" s="32" t="s">
        <v>83</v>
      </c>
      <c r="B81" s="22">
        <v>721</v>
      </c>
      <c r="C81" s="23">
        <f t="shared" ca="1" si="11"/>
        <v>0</v>
      </c>
      <c r="D81" s="23">
        <f t="shared" ca="1" si="12"/>
        <v>0</v>
      </c>
      <c r="E81" s="23">
        <f t="shared" ca="1" si="13"/>
        <v>0</v>
      </c>
      <c r="F81" s="23">
        <f t="shared" ca="1" si="14"/>
        <v>0</v>
      </c>
      <c r="G81" s="24">
        <f t="shared" ca="1" si="10"/>
        <v>0</v>
      </c>
      <c r="H81" s="24">
        <f t="shared" ca="1" si="10"/>
        <v>0</v>
      </c>
    </row>
    <row r="82" spans="1:8" ht="12.75" customHeight="1">
      <c r="A82" s="32" t="s">
        <v>84</v>
      </c>
      <c r="B82" s="22">
        <v>722</v>
      </c>
      <c r="C82" s="23">
        <f t="shared" ca="1" si="11"/>
        <v>0</v>
      </c>
      <c r="D82" s="23">
        <f t="shared" ca="1" si="12"/>
        <v>0</v>
      </c>
      <c r="E82" s="23">
        <f t="shared" ca="1" si="13"/>
        <v>0</v>
      </c>
      <c r="F82" s="23">
        <f t="shared" ca="1" si="14"/>
        <v>0</v>
      </c>
      <c r="G82" s="24">
        <f t="shared" ca="1" si="10"/>
        <v>0</v>
      </c>
      <c r="H82" s="24">
        <f t="shared" ca="1" si="10"/>
        <v>0</v>
      </c>
    </row>
    <row r="83" spans="1:8" ht="12.75" customHeight="1">
      <c r="A83" s="32" t="s">
        <v>85</v>
      </c>
      <c r="B83" s="22">
        <v>725</v>
      </c>
      <c r="C83" s="23">
        <f t="shared" ca="1" si="11"/>
        <v>0</v>
      </c>
      <c r="D83" s="23">
        <f t="shared" ca="1" si="12"/>
        <v>0</v>
      </c>
      <c r="E83" s="23">
        <f t="shared" ca="1" si="13"/>
        <v>0</v>
      </c>
      <c r="F83" s="23">
        <f t="shared" ca="1" si="14"/>
        <v>0</v>
      </c>
      <c r="G83" s="24">
        <f t="shared" ca="1" si="10"/>
        <v>0</v>
      </c>
      <c r="H83" s="24">
        <f t="shared" ca="1" si="10"/>
        <v>0</v>
      </c>
    </row>
    <row r="84" spans="1:8" ht="12.75" customHeight="1">
      <c r="A84" s="32" t="s">
        <v>86</v>
      </c>
      <c r="B84" s="22">
        <v>726</v>
      </c>
      <c r="C84" s="23">
        <f t="shared" ca="1" si="11"/>
        <v>12223062.539999999</v>
      </c>
      <c r="D84" s="23">
        <f t="shared" ca="1" si="12"/>
        <v>0</v>
      </c>
      <c r="E84" s="23">
        <f t="shared" ca="1" si="13"/>
        <v>0</v>
      </c>
      <c r="F84" s="23">
        <f t="shared" ca="1" si="14"/>
        <v>0</v>
      </c>
      <c r="G84" s="24">
        <f t="shared" ca="1" si="10"/>
        <v>12223062.539999999</v>
      </c>
      <c r="H84" s="24">
        <f t="shared" ca="1" si="10"/>
        <v>0</v>
      </c>
    </row>
    <row r="85" spans="1:8" ht="12.75" customHeight="1">
      <c r="A85" s="32" t="s">
        <v>87</v>
      </c>
      <c r="B85" s="22">
        <v>730</v>
      </c>
      <c r="C85" s="23">
        <f t="shared" ca="1" si="11"/>
        <v>1690561.54</v>
      </c>
      <c r="D85" s="23">
        <f t="shared" ca="1" si="12"/>
        <v>0</v>
      </c>
      <c r="E85" s="23">
        <f t="shared" ca="1" si="13"/>
        <v>10325483.718802189</v>
      </c>
      <c r="F85" s="23">
        <f t="shared" ca="1" si="14"/>
        <v>0</v>
      </c>
      <c r="G85" s="24">
        <f t="shared" ca="1" si="10"/>
        <v>12016045.25880219</v>
      </c>
      <c r="H85" s="24">
        <f t="shared" ca="1" si="10"/>
        <v>0</v>
      </c>
    </row>
    <row r="86" spans="1:8" ht="12.75" customHeight="1">
      <c r="A86" s="32" t="s">
        <v>88</v>
      </c>
      <c r="B86" s="22">
        <v>731</v>
      </c>
      <c r="C86" s="23">
        <f t="shared" ca="1" si="11"/>
        <v>390623.07</v>
      </c>
      <c r="D86" s="23">
        <f t="shared" ca="1" si="12"/>
        <v>0</v>
      </c>
      <c r="E86" s="23">
        <f t="shared" ca="1" si="13"/>
        <v>0</v>
      </c>
      <c r="F86" s="23">
        <f t="shared" ca="1" si="14"/>
        <v>0</v>
      </c>
      <c r="G86" s="24">
        <f t="shared" ca="1" si="10"/>
        <v>390623.07</v>
      </c>
      <c r="H86" s="24">
        <f t="shared" ca="1" si="10"/>
        <v>0</v>
      </c>
    </row>
    <row r="87" spans="1:8" ht="12.75" customHeight="1">
      <c r="A87" s="32" t="s">
        <v>89</v>
      </c>
      <c r="B87" s="22">
        <v>732</v>
      </c>
      <c r="C87" s="23">
        <f t="shared" ca="1" si="11"/>
        <v>0</v>
      </c>
      <c r="D87" s="23">
        <f t="shared" ca="1" si="12"/>
        <v>0</v>
      </c>
      <c r="E87" s="23">
        <f t="shared" ca="1" si="13"/>
        <v>0</v>
      </c>
      <c r="F87" s="23">
        <f t="shared" ca="1" si="14"/>
        <v>0</v>
      </c>
      <c r="G87" s="24">
        <f t="shared" ca="1" si="10"/>
        <v>0</v>
      </c>
      <c r="H87" s="24">
        <f t="shared" ca="1" si="10"/>
        <v>0</v>
      </c>
    </row>
    <row r="88" spans="1:8" ht="12.75" customHeight="1">
      <c r="A88" s="32" t="s">
        <v>90</v>
      </c>
      <c r="B88" s="22">
        <v>733</v>
      </c>
      <c r="C88" s="23">
        <f t="shared" ca="1" si="11"/>
        <v>51451767.210000016</v>
      </c>
      <c r="D88" s="23">
        <f t="shared" ca="1" si="12"/>
        <v>0</v>
      </c>
      <c r="E88" s="23">
        <f t="shared" ca="1" si="13"/>
        <v>0</v>
      </c>
      <c r="F88" s="23">
        <f t="shared" ca="1" si="14"/>
        <v>0</v>
      </c>
      <c r="G88" s="24">
        <f t="shared" ca="1" si="10"/>
        <v>51451767.210000016</v>
      </c>
      <c r="H88" s="24">
        <f t="shared" ca="1" si="10"/>
        <v>0</v>
      </c>
    </row>
    <row r="89" spans="1:8" ht="12.75" customHeight="1">
      <c r="A89" s="32" t="s">
        <v>91</v>
      </c>
      <c r="B89" s="22">
        <v>734</v>
      </c>
      <c r="C89" s="23">
        <f t="shared" ca="1" si="11"/>
        <v>527126.48</v>
      </c>
      <c r="D89" s="23">
        <f t="shared" ca="1" si="12"/>
        <v>0</v>
      </c>
      <c r="E89" s="23">
        <f t="shared" ca="1" si="13"/>
        <v>0</v>
      </c>
      <c r="F89" s="23">
        <f t="shared" ca="1" si="14"/>
        <v>0</v>
      </c>
      <c r="G89" s="24">
        <f t="shared" ca="1" si="10"/>
        <v>527126.48</v>
      </c>
      <c r="H89" s="24">
        <f t="shared" ca="1" si="10"/>
        <v>0</v>
      </c>
    </row>
    <row r="90" spans="1:8" ht="12.75" customHeight="1">
      <c r="A90" s="32" t="s">
        <v>92</v>
      </c>
      <c r="B90" s="22">
        <v>769</v>
      </c>
      <c r="C90" s="23">
        <f t="shared" ca="1" si="11"/>
        <v>0</v>
      </c>
      <c r="D90" s="23">
        <f t="shared" ca="1" si="12"/>
        <v>0</v>
      </c>
      <c r="E90" s="23">
        <f t="shared" ca="1" si="13"/>
        <v>0</v>
      </c>
      <c r="F90" s="23">
        <f t="shared" ca="1" si="14"/>
        <v>0</v>
      </c>
      <c r="G90" s="24">
        <f t="shared" ca="1" si="10"/>
        <v>0</v>
      </c>
      <c r="H90" s="24">
        <f t="shared" ca="1" si="10"/>
        <v>0</v>
      </c>
    </row>
    <row r="91" spans="1:8" ht="12.75" customHeight="1">
      <c r="A91" s="32" t="s">
        <v>93</v>
      </c>
      <c r="B91" s="22">
        <v>770</v>
      </c>
      <c r="C91" s="23">
        <f t="shared" ca="1" si="11"/>
        <v>0</v>
      </c>
      <c r="D91" s="23">
        <f t="shared" ca="1" si="12"/>
        <v>0</v>
      </c>
      <c r="E91" s="23">
        <f t="shared" ca="1" si="13"/>
        <v>0</v>
      </c>
      <c r="F91" s="23">
        <f t="shared" ca="1" si="14"/>
        <v>0</v>
      </c>
      <c r="G91" s="24">
        <f t="shared" ca="1" si="10"/>
        <v>0</v>
      </c>
      <c r="H91" s="24">
        <f t="shared" ca="1" si="10"/>
        <v>0</v>
      </c>
    </row>
    <row r="92" spans="1:8" ht="12.75" customHeight="1">
      <c r="A92" s="35" t="s">
        <v>94</v>
      </c>
      <c r="B92" s="36">
        <v>771</v>
      </c>
      <c r="C92" s="37">
        <f t="shared" ca="1" si="11"/>
        <v>49750.539999999855</v>
      </c>
      <c r="D92" s="37">
        <f t="shared" ca="1" si="12"/>
        <v>0</v>
      </c>
      <c r="E92" s="37">
        <f t="shared" ca="1" si="13"/>
        <v>0</v>
      </c>
      <c r="F92" s="37">
        <f t="shared" ca="1" si="14"/>
        <v>0</v>
      </c>
      <c r="G92" s="38">
        <f t="shared" ca="1" si="10"/>
        <v>49750.539999999855</v>
      </c>
      <c r="H92" s="38">
        <f t="shared" ca="1" si="10"/>
        <v>0</v>
      </c>
    </row>
    <row r="93" spans="1:8" ht="12.75" customHeight="1" thickBot="1">
      <c r="A93" s="80" t="s">
        <v>95</v>
      </c>
      <c r="B93" s="81"/>
      <c r="C93" s="20">
        <f ca="1">SUM(C79:C92)</f>
        <v>580618717.44999576</v>
      </c>
      <c r="D93" s="20">
        <f ca="1">SUM(D79:D92)</f>
        <v>0</v>
      </c>
      <c r="E93" s="20">
        <f ca="1">SUM(E79:E92)</f>
        <v>11049536.78880219</v>
      </c>
      <c r="F93" s="20">
        <f ca="1">SUM(F79:F92)</f>
        <v>387167627.86000001</v>
      </c>
      <c r="G93" s="20">
        <f t="shared" ca="1" si="10"/>
        <v>591668254.2387979</v>
      </c>
      <c r="H93" s="20">
        <f t="shared" ca="1" si="10"/>
        <v>387167627.86000001</v>
      </c>
    </row>
    <row r="94" spans="1:8" ht="12.75" customHeight="1">
      <c r="A94" s="32" t="s">
        <v>96</v>
      </c>
      <c r="B94" s="22">
        <v>707</v>
      </c>
      <c r="C94" s="23">
        <f t="shared" ref="C94:C99" ca="1" si="15">IFERROR(INDIRECT("'"&amp;C$5&amp;"'!"&amp;ADDRESS(MATCH(IF($C$4="Tüm Şirketler",9003,IF($C$4="Hayatdışı Sigorta Şirketleri",9000,9001)),INDIRECT("'"&amp;C$5&amp;"'!$B$1:$B$1095"),0),MATCH($B94,INDIRECT("'"&amp;C$5&amp;"'!5:5"),0))),0)</f>
        <v>2534030.29</v>
      </c>
      <c r="D94" s="23">
        <f t="shared" ref="D94:D99" ca="1" si="16">IFERROR(INDIRECT("'"&amp;C$5&amp;"'!"&amp;ADDRESS(MATCH(IF($C$4="Tüm Şirketler",9003,IF($C$4="Hayatdışı Sigorta Şirketleri",9000,9001)),INDIRECT("'"&amp;C$5&amp;"'!$B$1:$B$1095"),0),MATCH($B94,INDIRECT("'"&amp;C$5&amp;"'!5:5"),0)+1)),0)</f>
        <v>0</v>
      </c>
      <c r="E94" s="23">
        <f t="shared" ref="E94:E99" ca="1" si="17">IFERROR(INDIRECT("'"&amp;E$5&amp;"'!"&amp;ADDRESS(MATCH(IF($C$4="Tüm Şirketler",9003,IF($C$4="Hayatdışı Sigorta Şirketleri",9000,9001)),INDIRECT("'"&amp;E$5&amp;"'!$B$1:$B$1095"),0),MATCH($B94,INDIRECT("'"&amp;E$5&amp;"'!5:5"),0))),0)</f>
        <v>0</v>
      </c>
      <c r="F94" s="23">
        <f t="shared" ref="F94:F99" ca="1" si="18">IFERROR(INDIRECT("'"&amp;E$5&amp;"'!"&amp;ADDRESS(MATCH(IF($C$4="Tüm Şirketler",9003,IF($C$4="Hayatdışı Sigorta Şirketleri",9000,9001)),INDIRECT("'"&amp;E$5&amp;"'!$B$1:$B$1095"),0),MATCH($B94,INDIRECT("'"&amp;E$5&amp;"'!5:5"),0)+1)),0)</f>
        <v>0</v>
      </c>
      <c r="G94" s="24">
        <f t="shared" ref="G94:H109" ca="1" si="19">+C94+E94</f>
        <v>2534030.29</v>
      </c>
      <c r="H94" s="24">
        <f t="shared" ca="1" si="19"/>
        <v>0</v>
      </c>
    </row>
    <row r="95" spans="1:8" ht="12.75" customHeight="1">
      <c r="A95" s="32" t="s">
        <v>97</v>
      </c>
      <c r="B95" s="22">
        <v>745</v>
      </c>
      <c r="C95" s="23">
        <f t="shared" ca="1" si="15"/>
        <v>0</v>
      </c>
      <c r="D95" s="23">
        <f t="shared" ca="1" si="16"/>
        <v>0</v>
      </c>
      <c r="E95" s="23">
        <f t="shared" ca="1" si="17"/>
        <v>0</v>
      </c>
      <c r="F95" s="23">
        <f t="shared" ca="1" si="18"/>
        <v>0</v>
      </c>
      <c r="G95" s="24">
        <f t="shared" ca="1" si="19"/>
        <v>0</v>
      </c>
      <c r="H95" s="24">
        <f t="shared" ca="1" si="19"/>
        <v>0</v>
      </c>
    </row>
    <row r="96" spans="1:8" ht="12.75" customHeight="1">
      <c r="A96" s="32" t="s">
        <v>98</v>
      </c>
      <c r="B96" s="22">
        <v>746</v>
      </c>
      <c r="C96" s="23">
        <f t="shared" ca="1" si="15"/>
        <v>0</v>
      </c>
      <c r="D96" s="23">
        <f t="shared" ca="1" si="16"/>
        <v>0</v>
      </c>
      <c r="E96" s="23">
        <f t="shared" ca="1" si="17"/>
        <v>0</v>
      </c>
      <c r="F96" s="23">
        <f t="shared" ca="1" si="18"/>
        <v>0</v>
      </c>
      <c r="G96" s="24">
        <f t="shared" ca="1" si="19"/>
        <v>0</v>
      </c>
      <c r="H96" s="24">
        <f t="shared" ca="1" si="19"/>
        <v>0</v>
      </c>
    </row>
    <row r="97" spans="1:8" ht="12.75" customHeight="1">
      <c r="A97" s="32" t="s">
        <v>99</v>
      </c>
      <c r="B97" s="22">
        <v>747</v>
      </c>
      <c r="C97" s="23">
        <f t="shared" ca="1" si="15"/>
        <v>0</v>
      </c>
      <c r="D97" s="23">
        <f t="shared" ca="1" si="16"/>
        <v>0</v>
      </c>
      <c r="E97" s="23">
        <f t="shared" ca="1" si="17"/>
        <v>0</v>
      </c>
      <c r="F97" s="23">
        <f t="shared" ca="1" si="18"/>
        <v>0</v>
      </c>
      <c r="G97" s="24">
        <f t="shared" ca="1" si="19"/>
        <v>0</v>
      </c>
      <c r="H97" s="24">
        <f t="shared" ca="1" si="19"/>
        <v>0</v>
      </c>
    </row>
    <row r="98" spans="1:8" ht="12.75" customHeight="1">
      <c r="A98" s="32" t="s">
        <v>100</v>
      </c>
      <c r="B98" s="22">
        <v>755</v>
      </c>
      <c r="C98" s="23">
        <f t="shared" ca="1" si="15"/>
        <v>88541778.310000002</v>
      </c>
      <c r="D98" s="23">
        <f t="shared" ca="1" si="16"/>
        <v>0</v>
      </c>
      <c r="E98" s="23">
        <f t="shared" ca="1" si="17"/>
        <v>0</v>
      </c>
      <c r="F98" s="23">
        <f t="shared" ca="1" si="18"/>
        <v>0</v>
      </c>
      <c r="G98" s="24">
        <f t="shared" ca="1" si="19"/>
        <v>88541778.310000002</v>
      </c>
      <c r="H98" s="24">
        <f t="shared" ca="1" si="19"/>
        <v>0</v>
      </c>
    </row>
    <row r="99" spans="1:8" ht="12.75" customHeight="1">
      <c r="A99" s="16" t="s">
        <v>101</v>
      </c>
      <c r="B99" s="17">
        <v>756</v>
      </c>
      <c r="C99" s="18">
        <f t="shared" ca="1" si="15"/>
        <v>0</v>
      </c>
      <c r="D99" s="18">
        <f t="shared" ca="1" si="16"/>
        <v>0</v>
      </c>
      <c r="E99" s="18">
        <f t="shared" ca="1" si="17"/>
        <v>0</v>
      </c>
      <c r="F99" s="18">
        <f t="shared" ca="1" si="18"/>
        <v>0</v>
      </c>
      <c r="G99" s="19">
        <f t="shared" ca="1" si="19"/>
        <v>0</v>
      </c>
      <c r="H99" s="19">
        <f t="shared" ca="1" si="19"/>
        <v>0</v>
      </c>
    </row>
    <row r="100" spans="1:8" ht="12.75" customHeight="1" thickBot="1">
      <c r="A100" s="39" t="s">
        <v>102</v>
      </c>
      <c r="B100" s="40"/>
      <c r="C100" s="20">
        <f ca="1">SUM(C94:C99)</f>
        <v>91075808.600000009</v>
      </c>
      <c r="D100" s="20">
        <f ca="1">SUM(D94:D99)</f>
        <v>0</v>
      </c>
      <c r="E100" s="20">
        <f ca="1">SUM(E94:E99)</f>
        <v>0</v>
      </c>
      <c r="F100" s="20">
        <f ca="1">SUM(F94:F99)</f>
        <v>0</v>
      </c>
      <c r="G100" s="20">
        <f t="shared" ca="1" si="19"/>
        <v>91075808.600000009</v>
      </c>
      <c r="H100" s="20">
        <f t="shared" ca="1" si="19"/>
        <v>0</v>
      </c>
    </row>
    <row r="101" spans="1:8" ht="12.75" customHeight="1">
      <c r="A101" s="11" t="s">
        <v>103</v>
      </c>
      <c r="B101" s="12">
        <v>705</v>
      </c>
      <c r="C101" s="23">
        <f ca="1">IFERROR(INDIRECT("'"&amp;C$5&amp;"'!"&amp;ADDRESS(MATCH(IF($C$4="Tüm Şirketler",9003,IF($C$4="Hayatdışı Sigorta Şirketleri",9000,9001)),INDIRECT("'"&amp;C$5&amp;"'!$B$1:$B$1095"),0),MATCH($B101,INDIRECT("'"&amp;C$5&amp;"'!5:5"),0))),0)</f>
        <v>112790753.56</v>
      </c>
      <c r="D101" s="23">
        <f ca="1">IFERROR(INDIRECT("'"&amp;C$5&amp;"'!"&amp;ADDRESS(MATCH(IF($C$4="Tüm Şirketler",9003,IF($C$4="Hayatdışı Sigorta Şirketleri",9000,9001)),INDIRECT("'"&amp;C$5&amp;"'!$B$1:$B$1095"),0),MATCH($B101,INDIRECT("'"&amp;C$5&amp;"'!5:5"),0)+1)),0)</f>
        <v>0</v>
      </c>
      <c r="E101" s="23">
        <f ca="1">IFERROR(INDIRECT("'"&amp;E$5&amp;"'!"&amp;ADDRESS(MATCH(IF($C$4="Tüm Şirketler",9003,IF($C$4="Hayatdışı Sigorta Şirketleri",9000,9001)),INDIRECT("'"&amp;E$5&amp;"'!$B$1:$B$1095"),0),MATCH($B101,INDIRECT("'"&amp;E$5&amp;"'!5:5"),0))),0)</f>
        <v>0</v>
      </c>
      <c r="F101" s="23">
        <f ca="1">IFERROR(INDIRECT("'"&amp;E$5&amp;"'!"&amp;ADDRESS(MATCH(IF($C$4="Tüm Şirketler",9003,IF($C$4="Hayatdışı Sigorta Şirketleri",9000,9001)),INDIRECT("'"&amp;E$5&amp;"'!$B$1:$B$1095"),0),MATCH($B101,INDIRECT("'"&amp;E$5&amp;"'!5:5"),0)+1)),0)</f>
        <v>0</v>
      </c>
      <c r="G101" s="24">
        <f t="shared" ca="1" si="19"/>
        <v>112790753.56</v>
      </c>
      <c r="H101" s="24">
        <f t="shared" ca="1" si="19"/>
        <v>0</v>
      </c>
    </row>
    <row r="102" spans="1:8" ht="12.75" customHeight="1">
      <c r="A102" s="32" t="s">
        <v>104</v>
      </c>
      <c r="B102" s="22">
        <v>706</v>
      </c>
      <c r="C102" s="23">
        <f ca="1">IFERROR(INDIRECT("'"&amp;C$5&amp;"'!"&amp;ADDRESS(MATCH(IF($C$4="Tüm Şirketler",9003,IF($C$4="Hayatdışı Sigorta Şirketleri",9000,9001)),INDIRECT("'"&amp;C$5&amp;"'!$B$1:$B$1095"),0),MATCH($B102,INDIRECT("'"&amp;C$5&amp;"'!5:5"),0))),0)</f>
        <v>0</v>
      </c>
      <c r="D102" s="23">
        <f ca="1">IFERROR(INDIRECT("'"&amp;C$5&amp;"'!"&amp;ADDRESS(MATCH(IF($C$4="Tüm Şirketler",9003,IF($C$4="Hayatdışı Sigorta Şirketleri",9000,9001)),INDIRECT("'"&amp;C$5&amp;"'!$B$1:$B$1095"),0),MATCH($B102,INDIRECT("'"&amp;C$5&amp;"'!5:5"),0)+1)),0)</f>
        <v>0</v>
      </c>
      <c r="E102" s="23">
        <f ca="1">IFERROR(INDIRECT("'"&amp;E$5&amp;"'!"&amp;ADDRESS(MATCH(IF($C$4="Tüm Şirketler",9003,IF($C$4="Hayatdışı Sigorta Şirketleri",9000,9001)),INDIRECT("'"&amp;E$5&amp;"'!$B$1:$B$1095"),0),MATCH($B102,INDIRECT("'"&amp;E$5&amp;"'!5:5"),0))),0)</f>
        <v>0</v>
      </c>
      <c r="F102" s="23">
        <f ca="1">IFERROR(INDIRECT("'"&amp;E$5&amp;"'!"&amp;ADDRESS(MATCH(IF($C$4="Tüm Şirketler",9003,IF($C$4="Hayatdışı Sigorta Şirketleri",9000,9001)),INDIRECT("'"&amp;E$5&amp;"'!$B$1:$B$1095"),0),MATCH($B102,INDIRECT("'"&amp;E$5&amp;"'!5:5"),0)+1)),0)</f>
        <v>0</v>
      </c>
      <c r="G102" s="24">
        <f t="shared" ca="1" si="19"/>
        <v>0</v>
      </c>
      <c r="H102" s="24">
        <f t="shared" ca="1" si="19"/>
        <v>0</v>
      </c>
    </row>
    <row r="103" spans="1:8" ht="12.75" customHeight="1">
      <c r="A103" s="21" t="s">
        <v>105</v>
      </c>
      <c r="B103" s="22">
        <v>708</v>
      </c>
      <c r="C103" s="23">
        <f ca="1">IFERROR(INDIRECT("'"&amp;C$5&amp;"'!"&amp;ADDRESS(MATCH(IF($C$4="Tüm Şirketler",9003,IF($C$4="Hayatdışı Sigorta Şirketleri",9000,9001)),INDIRECT("'"&amp;C$5&amp;"'!$B$1:$B$1095"),0),MATCH($B103,INDIRECT("'"&amp;C$5&amp;"'!5:5"),0))),0)</f>
        <v>0</v>
      </c>
      <c r="D103" s="23">
        <f ca="1">IFERROR(INDIRECT("'"&amp;C$5&amp;"'!"&amp;ADDRESS(MATCH(IF($C$4="Tüm Şirketler",9003,IF($C$4="Hayatdışı Sigorta Şirketleri",9000,9001)),INDIRECT("'"&amp;C$5&amp;"'!$B$1:$B$1095"),0),MATCH($B103,INDIRECT("'"&amp;C$5&amp;"'!5:5"),0)+1)),0)</f>
        <v>0</v>
      </c>
      <c r="E103" s="23">
        <f ca="1">IFERROR(INDIRECT("'"&amp;E$5&amp;"'!"&amp;ADDRESS(MATCH(IF($C$4="Tüm Şirketler",9003,IF($C$4="Hayatdışı Sigorta Şirketleri",9000,9001)),INDIRECT("'"&amp;E$5&amp;"'!$B$1:$B$1095"),0),MATCH($B103,INDIRECT("'"&amp;E$5&amp;"'!5:5"),0))),0)</f>
        <v>0</v>
      </c>
      <c r="F103" s="23">
        <f ca="1">IFERROR(INDIRECT("'"&amp;E$5&amp;"'!"&amp;ADDRESS(MATCH(IF($C$4="Tüm Şirketler",9003,IF($C$4="Hayatdışı Sigorta Şirketleri",9000,9001)),INDIRECT("'"&amp;E$5&amp;"'!$B$1:$B$1095"),0),MATCH($B103,INDIRECT("'"&amp;E$5&amp;"'!5:5"),0)+1)),0)</f>
        <v>0</v>
      </c>
      <c r="G103" s="24">
        <f t="shared" ca="1" si="19"/>
        <v>0</v>
      </c>
      <c r="H103" s="24">
        <f t="shared" ca="1" si="19"/>
        <v>0</v>
      </c>
    </row>
    <row r="104" spans="1:8" ht="12.75" customHeight="1">
      <c r="A104" s="21" t="s">
        <v>106</v>
      </c>
      <c r="B104" s="22">
        <v>736</v>
      </c>
      <c r="C104" s="23">
        <f ca="1">IFERROR(INDIRECT("'"&amp;C$5&amp;"'!"&amp;ADDRESS(MATCH(IF($C$4="Tüm Şirketler",9003,IF($C$4="Hayatdışı Sigorta Şirketleri",9000,9001)),INDIRECT("'"&amp;C$5&amp;"'!$B$1:$B$1095"),0),MATCH($B104,INDIRECT("'"&amp;C$5&amp;"'!5:5"),0))),0)</f>
        <v>71013041.640000015</v>
      </c>
      <c r="D104" s="23">
        <f ca="1">IFERROR(INDIRECT("'"&amp;C$5&amp;"'!"&amp;ADDRESS(MATCH(IF($C$4="Tüm Şirketler",9003,IF($C$4="Hayatdışı Sigorta Şirketleri",9000,9001)),INDIRECT("'"&amp;C$5&amp;"'!$B$1:$B$1095"),0),MATCH($B104,INDIRECT("'"&amp;C$5&amp;"'!5:5"),0)+1)),0)</f>
        <v>0</v>
      </c>
      <c r="E104" s="23">
        <f ca="1">IFERROR(INDIRECT("'"&amp;E$5&amp;"'!"&amp;ADDRESS(MATCH(IF($C$4="Tüm Şirketler",9003,IF($C$4="Hayatdışı Sigorta Şirketleri",9000,9001)),INDIRECT("'"&amp;E$5&amp;"'!$B$1:$B$1095"),0),MATCH($B104,INDIRECT("'"&amp;E$5&amp;"'!5:5"),0))),0)</f>
        <v>362715.17</v>
      </c>
      <c r="F104" s="23">
        <f ca="1">IFERROR(INDIRECT("'"&amp;E$5&amp;"'!"&amp;ADDRESS(MATCH(IF($C$4="Tüm Şirketler",9003,IF($C$4="Hayatdışı Sigorta Şirketleri",9000,9001)),INDIRECT("'"&amp;E$5&amp;"'!$B$1:$B$1095"),0),MATCH($B104,INDIRECT("'"&amp;E$5&amp;"'!5:5"),0)+1)),0)</f>
        <v>0</v>
      </c>
      <c r="G104" s="24">
        <f t="shared" ca="1" si="19"/>
        <v>71375756.810000017</v>
      </c>
      <c r="H104" s="24">
        <f t="shared" ca="1" si="19"/>
        <v>0</v>
      </c>
    </row>
    <row r="105" spans="1:8" ht="12.75" customHeight="1" thickBot="1">
      <c r="A105" s="41" t="s">
        <v>107</v>
      </c>
      <c r="B105" s="42"/>
      <c r="C105" s="31">
        <f ca="1">C104+C102+C101+C103</f>
        <v>183803795.20000002</v>
      </c>
      <c r="D105" s="31">
        <f ca="1">D104+D102+D101+D103</f>
        <v>0</v>
      </c>
      <c r="E105" s="31">
        <f ca="1">E104+E102+E101+E103</f>
        <v>362715.17</v>
      </c>
      <c r="F105" s="31">
        <f ca="1">F104+F102+F101+F103</f>
        <v>0</v>
      </c>
      <c r="G105" s="31">
        <f t="shared" ca="1" si="19"/>
        <v>184166510.37</v>
      </c>
      <c r="H105" s="31">
        <f t="shared" ca="1" si="19"/>
        <v>0</v>
      </c>
    </row>
    <row r="106" spans="1:8" ht="12.75" customHeight="1">
      <c r="A106" s="11" t="s">
        <v>108</v>
      </c>
      <c r="B106" s="12">
        <v>702</v>
      </c>
      <c r="C106" s="13">
        <f t="shared" ref="C106:C114" ca="1" si="20">IFERROR(INDIRECT("'"&amp;C$5&amp;"'!"&amp;ADDRESS(MATCH(IF($C$4="Tüm Şirketler",9003,IF($C$4="Hayatdışı Sigorta Şirketleri",9000,9001)),INDIRECT("'"&amp;C$5&amp;"'!$B$1:$B$1095"),0),MATCH($B106,INDIRECT("'"&amp;C$5&amp;"'!5:5"),0))),0)</f>
        <v>37660551.719999999</v>
      </c>
      <c r="D106" s="13">
        <f t="shared" ref="D106:D114" ca="1" si="21">IFERROR(INDIRECT("'"&amp;C$5&amp;"'!"&amp;ADDRESS(MATCH(IF($C$4="Tüm Şirketler",9003,IF($C$4="Hayatdışı Sigorta Şirketleri",9000,9001)),INDIRECT("'"&amp;C$5&amp;"'!$B$1:$B$1095"),0),MATCH($B106,INDIRECT("'"&amp;C$5&amp;"'!5:5"),0)+1)),0)</f>
        <v>0</v>
      </c>
      <c r="E106" s="13">
        <f t="shared" ref="E106:E114" ca="1" si="22">IFERROR(INDIRECT("'"&amp;E$5&amp;"'!"&amp;ADDRESS(MATCH(IF($C$4="Tüm Şirketler",9003,IF($C$4="Hayatdışı Sigorta Şirketleri",9000,9001)),INDIRECT("'"&amp;E$5&amp;"'!$B$1:$B$1095"),0),MATCH($B106,INDIRECT("'"&amp;E$5&amp;"'!5:5"),0))),0)</f>
        <v>8501985.6300000008</v>
      </c>
      <c r="F106" s="13">
        <f t="shared" ref="F106:F114" ca="1" si="23">IFERROR(INDIRECT("'"&amp;E$5&amp;"'!"&amp;ADDRESS(MATCH(IF($C$4="Tüm Şirketler",9003,IF($C$4="Hayatdışı Sigorta Şirketleri",9000,9001)),INDIRECT("'"&amp;E$5&amp;"'!$B$1:$B$1095"),0),MATCH($B106,INDIRECT("'"&amp;E$5&amp;"'!5:5"),0)+1)),0)</f>
        <v>0</v>
      </c>
      <c r="G106" s="14">
        <f t="shared" ca="1" si="19"/>
        <v>46162537.350000001</v>
      </c>
      <c r="H106" s="14">
        <f t="shared" ca="1" si="19"/>
        <v>0</v>
      </c>
    </row>
    <row r="107" spans="1:8" ht="12.75" customHeight="1">
      <c r="A107" s="32" t="s">
        <v>109</v>
      </c>
      <c r="B107" s="22">
        <v>748</v>
      </c>
      <c r="C107" s="23">
        <f t="shared" ca="1" si="20"/>
        <v>0</v>
      </c>
      <c r="D107" s="23">
        <f t="shared" ca="1" si="21"/>
        <v>0</v>
      </c>
      <c r="E107" s="23">
        <f t="shared" ca="1" si="22"/>
        <v>0</v>
      </c>
      <c r="F107" s="23">
        <f t="shared" ca="1" si="23"/>
        <v>0</v>
      </c>
      <c r="G107" s="24">
        <f t="shared" ca="1" si="19"/>
        <v>0</v>
      </c>
      <c r="H107" s="24">
        <f t="shared" ca="1" si="19"/>
        <v>0</v>
      </c>
    </row>
    <row r="108" spans="1:8" ht="12.75" customHeight="1">
      <c r="A108" s="32" t="s">
        <v>110</v>
      </c>
      <c r="B108" s="22">
        <v>749</v>
      </c>
      <c r="C108" s="23">
        <f t="shared" ca="1" si="20"/>
        <v>0</v>
      </c>
      <c r="D108" s="23">
        <f t="shared" ca="1" si="21"/>
        <v>0</v>
      </c>
      <c r="E108" s="23">
        <f t="shared" ca="1" si="22"/>
        <v>0</v>
      </c>
      <c r="F108" s="23">
        <f t="shared" ca="1" si="23"/>
        <v>0</v>
      </c>
      <c r="G108" s="24">
        <f t="shared" ca="1" si="19"/>
        <v>0</v>
      </c>
      <c r="H108" s="24">
        <f t="shared" ca="1" si="19"/>
        <v>0</v>
      </c>
    </row>
    <row r="109" spans="1:8" ht="12.75" customHeight="1">
      <c r="A109" s="32" t="s">
        <v>111</v>
      </c>
      <c r="B109" s="22">
        <v>752</v>
      </c>
      <c r="C109" s="23">
        <f t="shared" ca="1" si="20"/>
        <v>0</v>
      </c>
      <c r="D109" s="23">
        <f t="shared" ca="1" si="21"/>
        <v>0</v>
      </c>
      <c r="E109" s="23">
        <f t="shared" ca="1" si="22"/>
        <v>0</v>
      </c>
      <c r="F109" s="23">
        <f t="shared" ca="1" si="23"/>
        <v>0</v>
      </c>
      <c r="G109" s="24">
        <f t="shared" ca="1" si="19"/>
        <v>0</v>
      </c>
      <c r="H109" s="24">
        <f t="shared" ca="1" si="19"/>
        <v>0</v>
      </c>
    </row>
    <row r="110" spans="1:8" ht="12.75" customHeight="1">
      <c r="A110" s="32" t="s">
        <v>112</v>
      </c>
      <c r="B110" s="22">
        <v>753</v>
      </c>
      <c r="C110" s="23">
        <f t="shared" ca="1" si="20"/>
        <v>0</v>
      </c>
      <c r="D110" s="23">
        <f t="shared" ca="1" si="21"/>
        <v>0</v>
      </c>
      <c r="E110" s="23">
        <f t="shared" ca="1" si="22"/>
        <v>0</v>
      </c>
      <c r="F110" s="23">
        <f t="shared" ca="1" si="23"/>
        <v>0</v>
      </c>
      <c r="G110" s="24">
        <f t="shared" ref="G110:H133" ca="1" si="24">+C110+E110</f>
        <v>0</v>
      </c>
      <c r="H110" s="24">
        <f t="shared" ca="1" si="24"/>
        <v>0</v>
      </c>
    </row>
    <row r="111" spans="1:8" ht="12.75" customHeight="1">
      <c r="A111" s="32" t="s">
        <v>113</v>
      </c>
      <c r="B111" s="22">
        <v>754</v>
      </c>
      <c r="C111" s="23">
        <f t="shared" ca="1" si="20"/>
        <v>0</v>
      </c>
      <c r="D111" s="23">
        <f t="shared" ca="1" si="21"/>
        <v>0</v>
      </c>
      <c r="E111" s="23">
        <f t="shared" ca="1" si="22"/>
        <v>0</v>
      </c>
      <c r="F111" s="23">
        <f t="shared" ca="1" si="23"/>
        <v>0</v>
      </c>
      <c r="G111" s="24">
        <f t="shared" ca="1" si="24"/>
        <v>0</v>
      </c>
      <c r="H111" s="24">
        <f t="shared" ca="1" si="24"/>
        <v>0</v>
      </c>
    </row>
    <row r="112" spans="1:8" ht="12.75" customHeight="1">
      <c r="A112" s="32" t="s">
        <v>114</v>
      </c>
      <c r="B112" s="22">
        <v>757</v>
      </c>
      <c r="C112" s="23">
        <f t="shared" ca="1" si="20"/>
        <v>0</v>
      </c>
      <c r="D112" s="23">
        <f t="shared" ca="1" si="21"/>
        <v>0</v>
      </c>
      <c r="E112" s="23">
        <f t="shared" ca="1" si="22"/>
        <v>0</v>
      </c>
      <c r="F112" s="23">
        <f t="shared" ca="1" si="23"/>
        <v>0</v>
      </c>
      <c r="G112" s="24">
        <f t="shared" ca="1" si="24"/>
        <v>0</v>
      </c>
      <c r="H112" s="24">
        <f t="shared" ca="1" si="24"/>
        <v>0</v>
      </c>
    </row>
    <row r="113" spans="1:8" ht="12.75" customHeight="1">
      <c r="A113" s="32" t="s">
        <v>115</v>
      </c>
      <c r="B113" s="22">
        <v>758</v>
      </c>
      <c r="C113" s="23">
        <f t="shared" ca="1" si="20"/>
        <v>10235.639999998806</v>
      </c>
      <c r="D113" s="23">
        <f t="shared" ca="1" si="21"/>
        <v>0</v>
      </c>
      <c r="E113" s="23">
        <f t="shared" ca="1" si="22"/>
        <v>0</v>
      </c>
      <c r="F113" s="23">
        <f t="shared" ca="1" si="23"/>
        <v>0</v>
      </c>
      <c r="G113" s="24">
        <f t="shared" ca="1" si="24"/>
        <v>10235.639999998806</v>
      </c>
      <c r="H113" s="24">
        <f t="shared" ca="1" si="24"/>
        <v>0</v>
      </c>
    </row>
    <row r="114" spans="1:8" ht="12.75" customHeight="1">
      <c r="A114" s="32" t="s">
        <v>116</v>
      </c>
      <c r="B114" s="22">
        <v>759</v>
      </c>
      <c r="C114" s="23">
        <f t="shared" ca="1" si="20"/>
        <v>2021614.2200000002</v>
      </c>
      <c r="D114" s="23">
        <f t="shared" ca="1" si="21"/>
        <v>0</v>
      </c>
      <c r="E114" s="23">
        <f t="shared" ca="1" si="22"/>
        <v>0</v>
      </c>
      <c r="F114" s="23">
        <f t="shared" ca="1" si="23"/>
        <v>55108253.560000002</v>
      </c>
      <c r="G114" s="24">
        <f t="shared" ca="1" si="24"/>
        <v>2021614.2200000002</v>
      </c>
      <c r="H114" s="24">
        <f t="shared" ca="1" si="24"/>
        <v>55108253.560000002</v>
      </c>
    </row>
    <row r="115" spans="1:8" ht="12.75" customHeight="1" thickBot="1">
      <c r="A115" s="39" t="s">
        <v>117</v>
      </c>
      <c r="B115" s="40"/>
      <c r="C115" s="20">
        <f ca="1">SUM(C106:C114)</f>
        <v>39692401.579999998</v>
      </c>
      <c r="D115" s="20">
        <f ca="1">SUM(D106:D114)</f>
        <v>0</v>
      </c>
      <c r="E115" s="20">
        <f ca="1">SUM(E106:E114)</f>
        <v>8501985.6300000008</v>
      </c>
      <c r="F115" s="20">
        <f ca="1">SUM(F106:F114)</f>
        <v>55108253.560000002</v>
      </c>
      <c r="G115" s="20">
        <f t="shared" ca="1" si="24"/>
        <v>48194387.210000001</v>
      </c>
      <c r="H115" s="20">
        <f t="shared" ca="1" si="24"/>
        <v>55108253.560000002</v>
      </c>
    </row>
    <row r="116" spans="1:8" ht="12.75" customHeight="1">
      <c r="A116" s="21" t="s">
        <v>118</v>
      </c>
      <c r="B116" s="22">
        <v>760</v>
      </c>
      <c r="C116" s="23">
        <f ca="1">IFERROR(INDIRECT("'"&amp;C$5&amp;"'!"&amp;ADDRESS(MATCH(IF($C$4="Tüm Şirketler",9003,IF($C$4="Hayatdışı Sigorta Şirketleri",9000,9001)),INDIRECT("'"&amp;C$5&amp;"'!$B$1:$B$1095"),0),MATCH($B116,INDIRECT("'"&amp;C$5&amp;"'!5:5"),0))),0)</f>
        <v>647090007.97945333</v>
      </c>
      <c r="D116" s="23">
        <f ca="1">IFERROR(INDIRECT("'"&amp;C$5&amp;"'!"&amp;ADDRESS(MATCH(IF($C$4="Tüm Şirketler",9003,IF($C$4="Hayatdışı Sigorta Şirketleri",9000,9001)),INDIRECT("'"&amp;C$5&amp;"'!$B$1:$B$1095"),0),MATCH($B116,INDIRECT("'"&amp;C$5&amp;"'!5:5"),0)+1)),0)</f>
        <v>0</v>
      </c>
      <c r="E116" s="23">
        <f ca="1">IFERROR(INDIRECT("'"&amp;E$5&amp;"'!"&amp;ADDRESS(MATCH(IF($C$4="Tüm Şirketler",9003,IF($C$4="Hayatdışı Sigorta Şirketleri",9000,9001)),INDIRECT("'"&amp;E$5&amp;"'!$B$1:$B$1095"),0),MATCH($B116,INDIRECT("'"&amp;E$5&amp;"'!5:5"),0))),0)</f>
        <v>173121</v>
      </c>
      <c r="F116" s="23">
        <f ca="1">IFERROR(INDIRECT("'"&amp;E$5&amp;"'!"&amp;ADDRESS(MATCH(IF($C$4="Tüm Şirketler",9003,IF($C$4="Hayatdışı Sigorta Şirketleri",9000,9001)),INDIRECT("'"&amp;E$5&amp;"'!$B$1:$B$1095"),0),MATCH($B116,INDIRECT("'"&amp;E$5&amp;"'!5:5"),0)+1)),0)</f>
        <v>8767.73</v>
      </c>
      <c r="G116" s="24">
        <f t="shared" ca="1" si="24"/>
        <v>647263128.97945333</v>
      </c>
      <c r="H116" s="24">
        <f t="shared" ca="1" si="24"/>
        <v>8767.73</v>
      </c>
    </row>
    <row r="117" spans="1:8" ht="12.75" customHeight="1" thickBot="1">
      <c r="A117" s="41" t="s">
        <v>119</v>
      </c>
      <c r="B117" s="42"/>
      <c r="C117" s="31">
        <f ca="1">C116</f>
        <v>647090007.97945333</v>
      </c>
      <c r="D117" s="31">
        <f ca="1">D116</f>
        <v>0</v>
      </c>
      <c r="E117" s="31">
        <f ca="1">E116</f>
        <v>173121</v>
      </c>
      <c r="F117" s="31">
        <f ca="1">F116</f>
        <v>8767.73</v>
      </c>
      <c r="G117" s="31">
        <f t="shared" ca="1" si="24"/>
        <v>647263128.97945333</v>
      </c>
      <c r="H117" s="31">
        <f t="shared" ca="1" si="24"/>
        <v>8767.73</v>
      </c>
    </row>
    <row r="118" spans="1:8" ht="12.75" customHeight="1">
      <c r="A118" s="11" t="s">
        <v>120</v>
      </c>
      <c r="B118" s="12">
        <v>789</v>
      </c>
      <c r="C118" s="13">
        <f ca="1">IFERROR(INDIRECT("'"&amp;C$5&amp;"'!"&amp;ADDRESS(MATCH(IF($C$4="Tüm Şirketler",9003,IF($C$4="Hayatdışı Sigorta Şirketleri",9000,9001)),INDIRECT("'"&amp;C$5&amp;"'!$B$1:$B$1095"),0),MATCH($B118,INDIRECT("'"&amp;C$5&amp;"'!5:5"),0))),0)</f>
        <v>0</v>
      </c>
      <c r="D118" s="13">
        <f ca="1">IFERROR(INDIRECT("'"&amp;C$5&amp;"'!"&amp;ADDRESS(MATCH(IF($C$4="Tüm Şirketler",9003,IF($C$4="Hayatdışı Sigorta Şirketleri",9000,9001)),INDIRECT("'"&amp;C$5&amp;"'!$B$1:$B$1095"),0),MATCH($B118,INDIRECT("'"&amp;C$5&amp;"'!5:5"),0)+1)),0)</f>
        <v>0</v>
      </c>
      <c r="E118" s="13">
        <f ca="1">IFERROR(INDIRECT("'"&amp;E$5&amp;"'!"&amp;ADDRESS(MATCH(IF($C$4="Tüm Şirketler",9003,IF($C$4="Hayatdışı Sigorta Şirketleri",9000,9001)),INDIRECT("'"&amp;E$5&amp;"'!$B$1:$B$1095"),0),MATCH($B118,INDIRECT("'"&amp;E$5&amp;"'!5:5"),0))),0)</f>
        <v>0</v>
      </c>
      <c r="F118" s="13">
        <f ca="1">IFERROR(INDIRECT("'"&amp;E$5&amp;"'!"&amp;ADDRESS(MATCH(IF($C$4="Tüm Şirketler",9003,IF($C$4="Hayatdışı Sigorta Şirketleri",9000,9001)),INDIRECT("'"&amp;E$5&amp;"'!$B$1:$B$1095"),0),MATCH($B118,INDIRECT("'"&amp;E$5&amp;"'!5:5"),0)+1)),0)</f>
        <v>0</v>
      </c>
      <c r="G118" s="14">
        <f t="shared" ca="1" si="24"/>
        <v>0</v>
      </c>
      <c r="H118" s="14">
        <f t="shared" ca="1" si="24"/>
        <v>0</v>
      </c>
    </row>
    <row r="119" spans="1:8" ht="12.75" customHeight="1">
      <c r="A119" s="16" t="s">
        <v>121</v>
      </c>
      <c r="B119" s="17">
        <v>798</v>
      </c>
      <c r="C119" s="18">
        <f ca="1">IFERROR(INDIRECT("'"&amp;C$5&amp;"'!"&amp;ADDRESS(MATCH(IF($C$4="Tüm Şirketler",9003,IF($C$4="Hayatdışı Sigorta Şirketleri",9000,9001)),INDIRECT("'"&amp;C$5&amp;"'!$B$1:$B$1095"),0),MATCH($B119,INDIRECT("'"&amp;C$5&amp;"'!5:5"),0))),0)</f>
        <v>0</v>
      </c>
      <c r="D119" s="18">
        <f ca="1">IFERROR(INDIRECT("'"&amp;C$5&amp;"'!"&amp;ADDRESS(MATCH(IF($C$4="Tüm Şirketler",9003,IF($C$4="Hayatdışı Sigorta Şirketleri",9000,9001)),INDIRECT("'"&amp;C$5&amp;"'!$B$1:$B$1095"),0),MATCH($B119,INDIRECT("'"&amp;C$5&amp;"'!5:5"),0)+1)),0)</f>
        <v>0</v>
      </c>
      <c r="E119" s="18">
        <f ca="1">IFERROR(INDIRECT("'"&amp;E$5&amp;"'!"&amp;ADDRESS(MATCH(IF($C$4="Tüm Şirketler",9003,IF($C$4="Hayatdışı Sigorta Şirketleri",9000,9001)),INDIRECT("'"&amp;E$5&amp;"'!$B$1:$B$1095"),0),MATCH($B119,INDIRECT("'"&amp;E$5&amp;"'!5:5"),0))),0)</f>
        <v>0</v>
      </c>
      <c r="F119" s="18">
        <f ca="1">IFERROR(INDIRECT("'"&amp;E$5&amp;"'!"&amp;ADDRESS(MATCH(IF($C$4="Tüm Şirketler",9003,IF($C$4="Hayatdışı Sigorta Şirketleri",9000,9001)),INDIRECT("'"&amp;E$5&amp;"'!$B$1:$B$1095"),0),MATCH($B119,INDIRECT("'"&amp;E$5&amp;"'!5:5"),0)+1)),0)</f>
        <v>0</v>
      </c>
      <c r="G119" s="19">
        <f t="shared" ca="1" si="24"/>
        <v>0</v>
      </c>
      <c r="H119" s="19">
        <f t="shared" ca="1" si="24"/>
        <v>0</v>
      </c>
    </row>
    <row r="120" spans="1:8" ht="12.75" customHeight="1" thickBot="1">
      <c r="A120" s="39" t="s">
        <v>122</v>
      </c>
      <c r="B120" s="40"/>
      <c r="C120" s="20">
        <f ca="1">SUM(C118:C119)</f>
        <v>0</v>
      </c>
      <c r="D120" s="20">
        <f ca="1">SUM(D118:D119)</f>
        <v>0</v>
      </c>
      <c r="E120" s="20">
        <f ca="1">SUM(E118:E119)</f>
        <v>0</v>
      </c>
      <c r="F120" s="20">
        <f ca="1">SUM(F118:F119)</f>
        <v>0</v>
      </c>
      <c r="G120" s="20">
        <f t="shared" ca="1" si="24"/>
        <v>0</v>
      </c>
      <c r="H120" s="20">
        <f t="shared" ca="1" si="24"/>
        <v>0</v>
      </c>
    </row>
    <row r="121" spans="1:8" ht="12.75" customHeight="1">
      <c r="A121" s="11" t="s">
        <v>123</v>
      </c>
      <c r="B121" s="12">
        <v>790</v>
      </c>
      <c r="C121" s="13">
        <f t="shared" ref="C121:C129" ca="1" si="25">IFERROR(INDIRECT("'"&amp;C$5&amp;"'!"&amp;ADDRESS(MATCH(IF($C$4="Tüm Şirketler",9003,IF($C$4="Hayatdışı Sigorta Şirketleri",9000,9001)),INDIRECT("'"&amp;C$5&amp;"'!$B$1:$B$1095"),0),MATCH($B121,INDIRECT("'"&amp;C$5&amp;"'!5:5"),0))),0)</f>
        <v>0</v>
      </c>
      <c r="D121" s="13">
        <f t="shared" ref="D121:D129" ca="1" si="26">IFERROR(INDIRECT("'"&amp;C$5&amp;"'!"&amp;ADDRESS(MATCH(IF($C$4="Tüm Şirketler",9003,IF($C$4="Hayatdışı Sigorta Şirketleri",9000,9001)),INDIRECT("'"&amp;C$5&amp;"'!$B$1:$B$1095"),0),MATCH($B121,INDIRECT("'"&amp;C$5&amp;"'!5:5"),0)+1)),0)</f>
        <v>0</v>
      </c>
      <c r="E121" s="13">
        <f t="shared" ref="E121:E129" ca="1" si="27">IFERROR(INDIRECT("'"&amp;E$5&amp;"'!"&amp;ADDRESS(MATCH(IF($C$4="Tüm Şirketler",9003,IF($C$4="Hayatdışı Sigorta Şirketleri",9000,9001)),INDIRECT("'"&amp;E$5&amp;"'!$B$1:$B$1095"),0),MATCH($B121,INDIRECT("'"&amp;E$5&amp;"'!5:5"),0))),0)</f>
        <v>0</v>
      </c>
      <c r="F121" s="13">
        <f t="shared" ref="F121:F129" ca="1" si="28">IFERROR(INDIRECT("'"&amp;E$5&amp;"'!"&amp;ADDRESS(MATCH(IF($C$4="Tüm Şirketler",9003,IF($C$4="Hayatdışı Sigorta Şirketleri",9000,9001)),INDIRECT("'"&amp;E$5&amp;"'!$B$1:$B$1095"),0),MATCH($B121,INDIRECT("'"&amp;E$5&amp;"'!5:5"),0)+1)),0)</f>
        <v>0</v>
      </c>
      <c r="G121" s="14">
        <f t="shared" ca="1" si="24"/>
        <v>0</v>
      </c>
      <c r="H121" s="14">
        <f t="shared" ca="1" si="24"/>
        <v>0</v>
      </c>
    </row>
    <row r="122" spans="1:8" ht="12.75" customHeight="1">
      <c r="A122" s="32" t="s">
        <v>124</v>
      </c>
      <c r="B122" s="22">
        <v>791</v>
      </c>
      <c r="C122" s="23">
        <f t="shared" ca="1" si="25"/>
        <v>2409406926.8398166</v>
      </c>
      <c r="D122" s="23">
        <f t="shared" ca="1" si="26"/>
        <v>0</v>
      </c>
      <c r="E122" s="23">
        <f t="shared" ca="1" si="27"/>
        <v>0</v>
      </c>
      <c r="F122" s="23">
        <f t="shared" ca="1" si="28"/>
        <v>0</v>
      </c>
      <c r="G122" s="24">
        <f t="shared" ca="1" si="24"/>
        <v>2409406926.8398166</v>
      </c>
      <c r="H122" s="24">
        <f t="shared" ca="1" si="24"/>
        <v>0</v>
      </c>
    </row>
    <row r="123" spans="1:8" ht="12.75" customHeight="1">
      <c r="A123" s="32" t="s">
        <v>125</v>
      </c>
      <c r="B123" s="22">
        <v>792</v>
      </c>
      <c r="C123" s="23">
        <f t="shared" ca="1" si="25"/>
        <v>0</v>
      </c>
      <c r="D123" s="23">
        <f t="shared" ca="1" si="26"/>
        <v>0</v>
      </c>
      <c r="E123" s="23">
        <f t="shared" ca="1" si="27"/>
        <v>0</v>
      </c>
      <c r="F123" s="23">
        <f t="shared" ca="1" si="28"/>
        <v>0</v>
      </c>
      <c r="G123" s="24">
        <f t="shared" ca="1" si="24"/>
        <v>0</v>
      </c>
      <c r="H123" s="24">
        <f t="shared" ca="1" si="24"/>
        <v>0</v>
      </c>
    </row>
    <row r="124" spans="1:8" ht="12.75" customHeight="1">
      <c r="A124" s="32" t="s">
        <v>126</v>
      </c>
      <c r="B124" s="22">
        <v>793</v>
      </c>
      <c r="C124" s="23">
        <f t="shared" ca="1" si="25"/>
        <v>0</v>
      </c>
      <c r="D124" s="23">
        <f t="shared" ca="1" si="26"/>
        <v>0</v>
      </c>
      <c r="E124" s="23">
        <f t="shared" ca="1" si="27"/>
        <v>0</v>
      </c>
      <c r="F124" s="23">
        <f t="shared" ca="1" si="28"/>
        <v>0</v>
      </c>
      <c r="G124" s="24">
        <f t="shared" ca="1" si="24"/>
        <v>0</v>
      </c>
      <c r="H124" s="24">
        <f t="shared" ca="1" si="24"/>
        <v>0</v>
      </c>
    </row>
    <row r="125" spans="1:8" ht="12.75" customHeight="1">
      <c r="A125" s="32" t="s">
        <v>127</v>
      </c>
      <c r="B125" s="22">
        <v>794</v>
      </c>
      <c r="C125" s="23">
        <f t="shared" ca="1" si="25"/>
        <v>0</v>
      </c>
      <c r="D125" s="23">
        <f t="shared" ca="1" si="26"/>
        <v>0</v>
      </c>
      <c r="E125" s="23">
        <f t="shared" ca="1" si="27"/>
        <v>0</v>
      </c>
      <c r="F125" s="23">
        <f t="shared" ca="1" si="28"/>
        <v>0</v>
      </c>
      <c r="G125" s="24">
        <f t="shared" ca="1" si="24"/>
        <v>0</v>
      </c>
      <c r="H125" s="24">
        <f t="shared" ca="1" si="24"/>
        <v>0</v>
      </c>
    </row>
    <row r="126" spans="1:8" ht="12.75" customHeight="1">
      <c r="A126" s="32" t="s">
        <v>128</v>
      </c>
      <c r="B126" s="22">
        <v>795</v>
      </c>
      <c r="C126" s="23">
        <f t="shared" ca="1" si="25"/>
        <v>0</v>
      </c>
      <c r="D126" s="23">
        <f t="shared" ca="1" si="26"/>
        <v>0</v>
      </c>
      <c r="E126" s="23">
        <f t="shared" ca="1" si="27"/>
        <v>0</v>
      </c>
      <c r="F126" s="23">
        <f t="shared" ca="1" si="28"/>
        <v>0</v>
      </c>
      <c r="G126" s="24">
        <f t="shared" ca="1" si="24"/>
        <v>0</v>
      </c>
      <c r="H126" s="24">
        <f t="shared" ca="1" si="24"/>
        <v>0</v>
      </c>
    </row>
    <row r="127" spans="1:8" ht="12.75" customHeight="1">
      <c r="A127" s="32" t="s">
        <v>17</v>
      </c>
      <c r="B127" s="22">
        <v>796</v>
      </c>
      <c r="C127" s="23">
        <f t="shared" ca="1" si="25"/>
        <v>0</v>
      </c>
      <c r="D127" s="23">
        <f t="shared" ca="1" si="26"/>
        <v>0</v>
      </c>
      <c r="E127" s="23">
        <f t="shared" ca="1" si="27"/>
        <v>0</v>
      </c>
      <c r="F127" s="23">
        <f t="shared" ca="1" si="28"/>
        <v>0</v>
      </c>
      <c r="G127" s="24">
        <f t="shared" ca="1" si="24"/>
        <v>0</v>
      </c>
      <c r="H127" s="24">
        <f t="shared" ca="1" si="24"/>
        <v>0</v>
      </c>
    </row>
    <row r="128" spans="1:8" ht="12.75" customHeight="1">
      <c r="A128" s="32" t="s">
        <v>18</v>
      </c>
      <c r="B128" s="22">
        <v>797</v>
      </c>
      <c r="C128" s="23">
        <f t="shared" ca="1" si="25"/>
        <v>0</v>
      </c>
      <c r="D128" s="23">
        <f t="shared" ca="1" si="26"/>
        <v>0</v>
      </c>
      <c r="E128" s="23">
        <f t="shared" ca="1" si="27"/>
        <v>0</v>
      </c>
      <c r="F128" s="23">
        <f t="shared" ca="1" si="28"/>
        <v>0</v>
      </c>
      <c r="G128" s="24">
        <f t="shared" ca="1" si="24"/>
        <v>0</v>
      </c>
      <c r="H128" s="24">
        <f t="shared" ca="1" si="24"/>
        <v>0</v>
      </c>
    </row>
    <row r="129" spans="1:8" ht="12.75" customHeight="1">
      <c r="A129" s="32" t="s">
        <v>129</v>
      </c>
      <c r="B129" s="22">
        <v>799</v>
      </c>
      <c r="C129" s="23">
        <f t="shared" ca="1" si="25"/>
        <v>0</v>
      </c>
      <c r="D129" s="23">
        <f t="shared" ca="1" si="26"/>
        <v>0</v>
      </c>
      <c r="E129" s="23">
        <f t="shared" ca="1" si="27"/>
        <v>0</v>
      </c>
      <c r="F129" s="23">
        <f t="shared" ca="1" si="28"/>
        <v>0</v>
      </c>
      <c r="G129" s="24">
        <f t="shared" ca="1" si="24"/>
        <v>0</v>
      </c>
      <c r="H129" s="24">
        <f t="shared" ca="1" si="24"/>
        <v>0</v>
      </c>
    </row>
    <row r="130" spans="1:8" ht="12.75" customHeight="1" thickBot="1">
      <c r="A130" s="39" t="s">
        <v>130</v>
      </c>
      <c r="B130" s="40"/>
      <c r="C130" s="20">
        <f ca="1">SUM(C121:C129)</f>
        <v>2409406926.8398166</v>
      </c>
      <c r="D130" s="20">
        <f ca="1">SUM(D121:D129)</f>
        <v>0</v>
      </c>
      <c r="E130" s="20">
        <f ca="1">SUM(E121:E129)</f>
        <v>0</v>
      </c>
      <c r="F130" s="20">
        <f ca="1">SUM(F121:F129)</f>
        <v>0</v>
      </c>
      <c r="G130" s="20">
        <f t="shared" ca="1" si="24"/>
        <v>2409406926.8398166</v>
      </c>
      <c r="H130" s="20">
        <f t="shared" ca="1" si="24"/>
        <v>0</v>
      </c>
    </row>
    <row r="131" spans="1:8" ht="12.75" customHeight="1">
      <c r="A131" s="43" t="s">
        <v>131</v>
      </c>
      <c r="B131" s="44">
        <v>9000</v>
      </c>
      <c r="C131" s="45">
        <f ca="1">C12+C24+C27+C29+C31+C35+C38+C50+C69+C74+C76+C78+C93+C100+C105+C115+C117+C120</f>
        <v>52401329438.689415</v>
      </c>
      <c r="D131" s="45">
        <f ca="1">D12+D24+D27+D29+D31+D35+D38+D50+D69+D74+D76+D78+D93+D100+D105+D115+D117+D120</f>
        <v>0</v>
      </c>
      <c r="E131" s="45">
        <f ca="1">E12+E24+E27+E29+E31+E35+E38+E50+E69+E74+E76+E78+E93+E100+E105+E115+E117+E120</f>
        <v>5105465550.2858887</v>
      </c>
      <c r="F131" s="45">
        <f ca="1">F12+F24+F27+F29+F31+F35+F38+F50+F69+F74+F76+F78+F93+F100+F105+F115+F117+F120</f>
        <v>1728700222.98</v>
      </c>
      <c r="G131" s="45">
        <f t="shared" ca="1" si="24"/>
        <v>57506794988.975304</v>
      </c>
      <c r="H131" s="45">
        <f t="shared" ca="1" si="24"/>
        <v>1728700222.98</v>
      </c>
    </row>
    <row r="132" spans="1:8" ht="13.8">
      <c r="A132" s="46" t="s">
        <v>132</v>
      </c>
      <c r="B132" s="47">
        <v>9001</v>
      </c>
      <c r="C132" s="48">
        <f ca="1">+C130</f>
        <v>2409406926.8398166</v>
      </c>
      <c r="D132" s="48">
        <f ca="1">+D130</f>
        <v>0</v>
      </c>
      <c r="E132" s="48">
        <f ca="1">+E130</f>
        <v>0</v>
      </c>
      <c r="F132" s="48">
        <f ca="1">+F130</f>
        <v>0</v>
      </c>
      <c r="G132" s="48">
        <f t="shared" ca="1" si="24"/>
        <v>2409406926.8398166</v>
      </c>
      <c r="H132" s="48">
        <f t="shared" ca="1" si="24"/>
        <v>0</v>
      </c>
    </row>
    <row r="133" spans="1:8" ht="14.4" thickBot="1">
      <c r="A133" s="49" t="s">
        <v>133</v>
      </c>
      <c r="B133" s="50">
        <v>9002</v>
      </c>
      <c r="C133" s="51">
        <f ca="1">+C131+C132</f>
        <v>54810736365.529228</v>
      </c>
      <c r="D133" s="51">
        <f ca="1">+D131+D132</f>
        <v>0</v>
      </c>
      <c r="E133" s="51">
        <f ca="1">+E131+E132</f>
        <v>5105465550.2858887</v>
      </c>
      <c r="F133" s="51">
        <f ca="1">+F131+F132</f>
        <v>1728700222.98</v>
      </c>
      <c r="G133" s="51">
        <f t="shared" ca="1" si="24"/>
        <v>59916201915.815117</v>
      </c>
      <c r="H133" s="51">
        <f t="shared" ca="1" si="24"/>
        <v>1728700222.98</v>
      </c>
    </row>
    <row r="135" spans="1:8">
      <c r="A135" s="6" t="s">
        <v>134</v>
      </c>
    </row>
    <row r="136" spans="1:8">
      <c r="A136" s="6" t="s">
        <v>135</v>
      </c>
    </row>
    <row r="137" spans="1:8">
      <c r="A137" s="6" t="s">
        <v>309</v>
      </c>
    </row>
  </sheetData>
  <mergeCells count="18">
    <mergeCell ref="A12:B12"/>
    <mergeCell ref="C4:H4"/>
    <mergeCell ref="J4:L4"/>
    <mergeCell ref="C5:D5"/>
    <mergeCell ref="E5:F5"/>
    <mergeCell ref="G5:H5"/>
    <mergeCell ref="A93:B93"/>
    <mergeCell ref="A24:B24"/>
    <mergeCell ref="A27:B27"/>
    <mergeCell ref="A29:B29"/>
    <mergeCell ref="A31:B31"/>
    <mergeCell ref="A35:B35"/>
    <mergeCell ref="A38:B38"/>
    <mergeCell ref="A50:B50"/>
    <mergeCell ref="A69:B69"/>
    <mergeCell ref="A74:B74"/>
    <mergeCell ref="A76:B76"/>
    <mergeCell ref="A78:B78"/>
  </mergeCells>
  <dataValidations count="2">
    <dataValidation type="list" allowBlank="1" showInputMessage="1" showErrorMessage="1" sqref="C4:H4" xr:uid="{E573EC4D-D8C9-40D1-9B4E-26643F6A9AB4}">
      <formula1>"TÜM ŞİRKETLER,HAYATDIŞI SİGORTA ŞİRKETLERİ,HAYAT VE EMEKLİLİK ŞİRKETLERİ"</formula1>
    </dataValidation>
    <dataValidation type="list" allowBlank="1" showInputMessage="1" showErrorMessage="1" sqref="B2" xr:uid="{C0AAB2DB-9A1A-463A-AD47-1841988CB5A7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BAAA6-B427-4371-A0A6-FF17C4416FEC}">
  <sheetPr>
    <tabColor theme="2" tint="-0.499984740745262"/>
  </sheetPr>
  <dimension ref="A1:CT96"/>
  <sheetViews>
    <sheetView showGridLines="0" zoomScale="80" zoomScaleNormal="80" workbookViewId="0">
      <pane xSplit="3" ySplit="6" topLeftCell="D7" activePane="bottomRight" state="frozen"/>
      <selection activeCell="J132" sqref="J132"/>
      <selection pane="topRight" activeCell="J132" sqref="J132"/>
      <selection pane="bottomLeft" activeCell="J132" sqref="J132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7" width="15.6640625" style="3" customWidth="1"/>
    <col min="8" max="91" width="9.33203125" style="3"/>
    <col min="92" max="93" width="9.33203125" style="52"/>
    <col min="94" max="94" width="9.33203125" style="53"/>
    <col min="95" max="96" width="9.33203125" style="54"/>
    <col min="97" max="98" width="9.33203125" style="52"/>
    <col min="99" max="16384" width="9.33203125" style="3"/>
  </cols>
  <sheetData>
    <row r="1" spans="1:96" ht="15" customHeight="1">
      <c r="A1" s="1" t="s">
        <v>0</v>
      </c>
      <c r="B1" s="2"/>
      <c r="C1" s="2"/>
    </row>
    <row r="2" spans="1:96" ht="15" customHeight="1">
      <c r="A2" s="1" t="s">
        <v>136</v>
      </c>
      <c r="B2" s="4" t="s">
        <v>6</v>
      </c>
      <c r="C2" s="4" t="s">
        <v>6</v>
      </c>
      <c r="H2" s="6"/>
    </row>
    <row r="3" spans="1:96" ht="15" customHeight="1">
      <c r="A3" s="5" t="s">
        <v>306</v>
      </c>
      <c r="B3" s="2"/>
      <c r="C3" s="2"/>
      <c r="CQ3" s="54" t="s">
        <v>137</v>
      </c>
      <c r="CR3" s="54">
        <v>701</v>
      </c>
    </row>
    <row r="4" spans="1:96" ht="22.5" customHeight="1">
      <c r="E4" s="89" t="s">
        <v>138</v>
      </c>
      <c r="F4" s="90"/>
      <c r="G4" s="91"/>
      <c r="CQ4" s="54" t="s">
        <v>139</v>
      </c>
      <c r="CR4" s="54">
        <v>702</v>
      </c>
    </row>
    <row r="5" spans="1:96" ht="22.5" customHeight="1">
      <c r="D5" s="6"/>
      <c r="CQ5" s="54" t="s">
        <v>140</v>
      </c>
      <c r="CR5" s="54">
        <v>703</v>
      </c>
    </row>
    <row r="6" spans="1:96" ht="79.5" customHeight="1">
      <c r="A6" s="55" t="s">
        <v>141</v>
      </c>
      <c r="B6" s="55" t="s">
        <v>142</v>
      </c>
      <c r="C6" s="55" t="s">
        <v>143</v>
      </c>
      <c r="D6" s="56" t="s">
        <v>144</v>
      </c>
      <c r="CQ6" s="54" t="s">
        <v>145</v>
      </c>
      <c r="CR6" s="54">
        <v>704</v>
      </c>
    </row>
    <row r="7" spans="1:96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VLOOKUP($D$6,$CQ:$CR,2,0),INDIRECT("'"&amp;$B$2&amp;"'!5:5"),0))),IF($C$2="Yurtdışı",INDIRECT("'"&amp;$B$2&amp;"'!"&amp;ADDRESS(MATCH($B7,INDIRECT("'"&amp;$B$2&amp;"'!$B$1:$B$1095"),0),MATCH(VLOOKUP($D$6,$CQ:$CR,2,0),INDIRECT("'"&amp;$B$2&amp;"'!5:5"),0)+1)),INDIRECT("'"&amp;$B$2&amp;"'!"&amp;ADDRESS(MATCH($B7,INDIRECT("'"&amp;$B$2&amp;"'!$B$1:$B$1095"),0),MATCH(VLOOKUP($D$6,$CQ:$CR,2,0),INDIRECT("'"&amp;$B$2&amp;"'!5:5"),0)))+INDIRECT("'"&amp;$B$2&amp;"'!"&amp;ADDRESS(MATCH($B7,INDIRECT("'"&amp;$B$2&amp;"'!$B$1:$B$1095"),0),MATCH(VLOOKUP($D$6,$CQ:$CR,2,0),INDIRECT("'"&amp;$B$2&amp;"'!5:5"),0)+1)))),0)</f>
        <v>0</v>
      </c>
      <c r="CQ7" s="54" t="s">
        <v>148</v>
      </c>
      <c r="CR7" s="54">
        <v>706</v>
      </c>
    </row>
    <row r="8" spans="1:96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CQ8" s="54" t="s">
        <v>150</v>
      </c>
      <c r="CR8" s="54">
        <v>710</v>
      </c>
    </row>
    <row r="9" spans="1:96" ht="12.75" customHeight="1">
      <c r="A9" s="57" t="s">
        <v>151</v>
      </c>
      <c r="B9" s="17">
        <v>1025</v>
      </c>
      <c r="C9" s="58" t="s">
        <v>147</v>
      </c>
      <c r="D9" s="18">
        <f t="shared" ca="1" si="0"/>
        <v>3670031790.3358712</v>
      </c>
      <c r="CQ9" s="54" t="s">
        <v>152</v>
      </c>
      <c r="CR9" s="54">
        <v>711</v>
      </c>
    </row>
    <row r="10" spans="1:96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10039063889.559999</v>
      </c>
      <c r="CQ10" s="54" t="s">
        <v>154</v>
      </c>
      <c r="CR10" s="54">
        <v>712</v>
      </c>
    </row>
    <row r="11" spans="1:96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CQ11" s="54" t="s">
        <v>156</v>
      </c>
      <c r="CR11" s="54">
        <v>713</v>
      </c>
    </row>
    <row r="12" spans="1:96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4450807169.25002</v>
      </c>
      <c r="CQ12" s="54" t="s">
        <v>158</v>
      </c>
      <c r="CR12" s="54">
        <v>714</v>
      </c>
    </row>
    <row r="13" spans="1:96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CQ13" s="54" t="s">
        <v>144</v>
      </c>
      <c r="CR13" s="54" t="s">
        <v>160</v>
      </c>
    </row>
    <row r="14" spans="1:96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CQ14" s="54" t="s">
        <v>163</v>
      </c>
      <c r="CR14" s="54">
        <v>903</v>
      </c>
    </row>
    <row r="15" spans="1:96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CQ15" s="54" t="s">
        <v>166</v>
      </c>
      <c r="CR15" s="54">
        <v>716</v>
      </c>
    </row>
    <row r="16" spans="1:96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CQ16" s="54" t="s">
        <v>168</v>
      </c>
      <c r="CR16" s="54">
        <v>717</v>
      </c>
    </row>
    <row r="17" spans="1:96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18159902849.145889</v>
      </c>
      <c r="CQ17" s="54" t="s">
        <v>171</v>
      </c>
      <c r="CR17" s="54">
        <v>718</v>
      </c>
    </row>
    <row r="18" spans="1:96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CQ18" s="54" t="s">
        <v>174</v>
      </c>
      <c r="CR18" s="54">
        <v>719</v>
      </c>
    </row>
    <row r="19" spans="1:96" ht="12.75" customHeight="1">
      <c r="A19" s="59" t="s">
        <v>175</v>
      </c>
      <c r="B19" s="47">
        <v>9003</v>
      </c>
      <c r="C19" s="58" t="s">
        <v>176</v>
      </c>
      <c r="D19" s="48">
        <f ca="1">D17+D18</f>
        <v>18159902849.145889</v>
      </c>
      <c r="CQ19" s="54" t="s">
        <v>177</v>
      </c>
      <c r="CR19" s="54">
        <v>720</v>
      </c>
    </row>
    <row r="20" spans="1:96" ht="12.75" customHeight="1">
      <c r="CQ20" s="54" t="s">
        <v>178</v>
      </c>
      <c r="CR20" s="54">
        <v>721</v>
      </c>
    </row>
    <row r="21" spans="1:96" ht="12.75" customHeight="1">
      <c r="CQ21" s="54" t="s">
        <v>179</v>
      </c>
      <c r="CR21" s="54">
        <v>722</v>
      </c>
    </row>
    <row r="22" spans="1:96" ht="12.75" customHeight="1">
      <c r="CQ22" s="54" t="s">
        <v>180</v>
      </c>
      <c r="CR22" s="54">
        <v>723</v>
      </c>
    </row>
    <row r="23" spans="1:96" ht="12.75" customHeight="1">
      <c r="CQ23" s="54" t="s">
        <v>181</v>
      </c>
      <c r="CR23" s="54">
        <v>724</v>
      </c>
    </row>
    <row r="24" spans="1:96" ht="12.75" customHeight="1">
      <c r="CQ24" s="54" t="s">
        <v>182</v>
      </c>
      <c r="CR24" s="54">
        <v>725</v>
      </c>
    </row>
    <row r="25" spans="1:96" ht="12.75" customHeight="1">
      <c r="CQ25" s="54" t="s">
        <v>183</v>
      </c>
      <c r="CR25" s="54">
        <v>726</v>
      </c>
    </row>
    <row r="26" spans="1:96">
      <c r="CQ26" s="54" t="s">
        <v>184</v>
      </c>
      <c r="CR26" s="54">
        <v>727</v>
      </c>
    </row>
    <row r="27" spans="1:96">
      <c r="CQ27" s="54" t="s">
        <v>185</v>
      </c>
      <c r="CR27" s="54">
        <v>728</v>
      </c>
    </row>
    <row r="28" spans="1:96">
      <c r="CQ28" s="54" t="s">
        <v>186</v>
      </c>
      <c r="CR28" s="54">
        <v>729</v>
      </c>
    </row>
    <row r="29" spans="1:96">
      <c r="CQ29" s="54" t="s">
        <v>187</v>
      </c>
      <c r="CR29" s="54">
        <v>730</v>
      </c>
    </row>
    <row r="30" spans="1:96">
      <c r="CQ30" s="54" t="s">
        <v>188</v>
      </c>
      <c r="CR30" s="54">
        <v>731</v>
      </c>
    </row>
    <row r="31" spans="1:96">
      <c r="CQ31" s="54" t="s">
        <v>189</v>
      </c>
      <c r="CR31" s="54">
        <v>732</v>
      </c>
    </row>
    <row r="32" spans="1:96">
      <c r="CQ32" s="54" t="s">
        <v>190</v>
      </c>
      <c r="CR32" s="54">
        <v>733</v>
      </c>
    </row>
    <row r="33" spans="95:96">
      <c r="CQ33" s="54" t="s">
        <v>191</v>
      </c>
      <c r="CR33" s="54">
        <v>734</v>
      </c>
    </row>
    <row r="34" spans="95:96">
      <c r="CQ34" s="54" t="s">
        <v>192</v>
      </c>
      <c r="CR34" s="54">
        <v>735</v>
      </c>
    </row>
    <row r="35" spans="95:96">
      <c r="CQ35" s="54" t="s">
        <v>193</v>
      </c>
      <c r="CR35" s="54">
        <v>736</v>
      </c>
    </row>
    <row r="36" spans="95:96">
      <c r="CQ36" s="54" t="s">
        <v>194</v>
      </c>
      <c r="CR36" s="54">
        <v>737</v>
      </c>
    </row>
    <row r="37" spans="95:96">
      <c r="CQ37" s="54" t="s">
        <v>195</v>
      </c>
      <c r="CR37" s="54">
        <v>738</v>
      </c>
    </row>
    <row r="38" spans="95:96">
      <c r="CQ38" s="54" t="s">
        <v>196</v>
      </c>
      <c r="CR38" s="54">
        <v>739</v>
      </c>
    </row>
    <row r="39" spans="95:96">
      <c r="CQ39" s="54" t="s">
        <v>197</v>
      </c>
      <c r="CR39" s="54">
        <v>740</v>
      </c>
    </row>
    <row r="40" spans="95:96">
      <c r="CQ40" s="54" t="s">
        <v>198</v>
      </c>
      <c r="CR40" s="54">
        <v>741</v>
      </c>
    </row>
    <row r="41" spans="95:96">
      <c r="CQ41" s="54" t="s">
        <v>199</v>
      </c>
      <c r="CR41" s="54">
        <v>742</v>
      </c>
    </row>
    <row r="42" spans="95:96">
      <c r="CQ42" s="54" t="s">
        <v>200</v>
      </c>
      <c r="CR42" s="54">
        <v>743</v>
      </c>
    </row>
    <row r="43" spans="95:96">
      <c r="CQ43" s="54" t="s">
        <v>201</v>
      </c>
      <c r="CR43" s="54">
        <v>744</v>
      </c>
    </row>
    <row r="44" spans="95:96">
      <c r="CQ44" s="54" t="s">
        <v>202</v>
      </c>
      <c r="CR44" s="54">
        <v>745</v>
      </c>
    </row>
    <row r="45" spans="95:96">
      <c r="CQ45" s="54" t="s">
        <v>203</v>
      </c>
      <c r="CR45" s="54">
        <v>746</v>
      </c>
    </row>
    <row r="46" spans="95:96">
      <c r="CQ46" s="54" t="s">
        <v>204</v>
      </c>
      <c r="CR46" s="54">
        <v>747</v>
      </c>
    </row>
    <row r="47" spans="95:96">
      <c r="CQ47" s="54" t="s">
        <v>205</v>
      </c>
      <c r="CR47" s="54">
        <v>748</v>
      </c>
    </row>
    <row r="48" spans="95:96">
      <c r="CQ48" s="54" t="s">
        <v>206</v>
      </c>
      <c r="CR48" s="54">
        <v>749</v>
      </c>
    </row>
    <row r="49" spans="95:96">
      <c r="CQ49" s="54" t="s">
        <v>207</v>
      </c>
      <c r="CR49" s="54">
        <v>750</v>
      </c>
    </row>
    <row r="50" spans="95:96">
      <c r="CQ50" s="54" t="s">
        <v>208</v>
      </c>
      <c r="CR50" s="54">
        <v>751</v>
      </c>
    </row>
    <row r="51" spans="95:96">
      <c r="CQ51" s="54" t="s">
        <v>209</v>
      </c>
      <c r="CR51" s="54">
        <v>752</v>
      </c>
    </row>
    <row r="52" spans="95:96">
      <c r="CQ52" s="54" t="s">
        <v>210</v>
      </c>
      <c r="CR52" s="54">
        <v>753</v>
      </c>
    </row>
    <row r="53" spans="95:96">
      <c r="CQ53" s="54" t="s">
        <v>211</v>
      </c>
      <c r="CR53" s="54">
        <v>754</v>
      </c>
    </row>
    <row r="54" spans="95:96">
      <c r="CQ54" s="54" t="s">
        <v>212</v>
      </c>
      <c r="CR54" s="54">
        <v>755</v>
      </c>
    </row>
    <row r="55" spans="95:96">
      <c r="CQ55" s="54" t="s">
        <v>213</v>
      </c>
      <c r="CR55" s="54">
        <v>756</v>
      </c>
    </row>
    <row r="56" spans="95:96">
      <c r="CQ56" s="54" t="s">
        <v>214</v>
      </c>
      <c r="CR56" s="54">
        <v>757</v>
      </c>
    </row>
    <row r="57" spans="95:96">
      <c r="CQ57" s="54" t="s">
        <v>215</v>
      </c>
      <c r="CR57" s="54">
        <v>758</v>
      </c>
    </row>
    <row r="58" spans="95:96">
      <c r="CQ58" s="54" t="s">
        <v>216</v>
      </c>
      <c r="CR58" s="54">
        <v>759</v>
      </c>
    </row>
    <row r="59" spans="95:96">
      <c r="CQ59" s="54" t="s">
        <v>217</v>
      </c>
      <c r="CR59" s="54">
        <v>760</v>
      </c>
    </row>
    <row r="60" spans="95:96">
      <c r="CQ60" s="54" t="s">
        <v>218</v>
      </c>
      <c r="CR60" s="54">
        <v>761</v>
      </c>
    </row>
    <row r="61" spans="95:96">
      <c r="CQ61" s="54" t="s">
        <v>219</v>
      </c>
      <c r="CR61" s="54">
        <v>765</v>
      </c>
    </row>
    <row r="62" spans="95:96">
      <c r="CQ62" s="54" t="s">
        <v>220</v>
      </c>
      <c r="CR62" s="54">
        <v>766</v>
      </c>
    </row>
    <row r="63" spans="95:96">
      <c r="CQ63" s="54" t="s">
        <v>221</v>
      </c>
      <c r="CR63" s="54">
        <v>767</v>
      </c>
    </row>
    <row r="64" spans="95:96">
      <c r="CQ64" s="54" t="s">
        <v>222</v>
      </c>
      <c r="CR64" s="54">
        <v>768</v>
      </c>
    </row>
    <row r="65" spans="95:96">
      <c r="CQ65" s="54" t="s">
        <v>223</v>
      </c>
      <c r="CR65" s="54">
        <v>769</v>
      </c>
    </row>
    <row r="66" spans="95:96">
      <c r="CQ66" s="54" t="s">
        <v>224</v>
      </c>
      <c r="CR66" s="54">
        <v>770</v>
      </c>
    </row>
    <row r="67" spans="95:96">
      <c r="CQ67" s="54" t="s">
        <v>225</v>
      </c>
      <c r="CR67" s="54">
        <v>772</v>
      </c>
    </row>
    <row r="68" spans="95:96">
      <c r="CQ68" s="54" t="s">
        <v>226</v>
      </c>
      <c r="CR68" s="54">
        <v>773</v>
      </c>
    </row>
    <row r="69" spans="95:96">
      <c r="CQ69" s="54" t="s">
        <v>227</v>
      </c>
      <c r="CR69" s="54">
        <v>774</v>
      </c>
    </row>
    <row r="70" spans="95:96">
      <c r="CQ70" s="54" t="s">
        <v>228</v>
      </c>
      <c r="CR70" s="54">
        <v>775</v>
      </c>
    </row>
    <row r="71" spans="95:96">
      <c r="CQ71" s="54" t="s">
        <v>229</v>
      </c>
      <c r="CR71" s="54">
        <v>776</v>
      </c>
    </row>
    <row r="72" spans="95:96">
      <c r="CQ72" s="54" t="s">
        <v>230</v>
      </c>
      <c r="CR72" s="54">
        <v>777</v>
      </c>
    </row>
    <row r="73" spans="95:96">
      <c r="CQ73" s="54" t="s">
        <v>231</v>
      </c>
      <c r="CR73" s="54">
        <v>778</v>
      </c>
    </row>
    <row r="74" spans="95:96">
      <c r="CQ74" s="54" t="s">
        <v>232</v>
      </c>
      <c r="CR74" s="54">
        <v>779</v>
      </c>
    </row>
    <row r="75" spans="95:96">
      <c r="CQ75" s="54" t="s">
        <v>233</v>
      </c>
      <c r="CR75" s="54">
        <v>780</v>
      </c>
    </row>
    <row r="76" spans="95:96">
      <c r="CQ76" s="54" t="s">
        <v>234</v>
      </c>
      <c r="CR76" s="54">
        <v>781</v>
      </c>
    </row>
    <row r="77" spans="95:96">
      <c r="CQ77" s="54" t="s">
        <v>235</v>
      </c>
      <c r="CR77" s="54">
        <v>782</v>
      </c>
    </row>
    <row r="78" spans="95:96">
      <c r="CQ78" s="54" t="s">
        <v>236</v>
      </c>
      <c r="CR78" s="54">
        <v>783</v>
      </c>
    </row>
    <row r="79" spans="95:96">
      <c r="CQ79" s="54" t="s">
        <v>237</v>
      </c>
      <c r="CR79" s="54">
        <v>784</v>
      </c>
    </row>
    <row r="80" spans="95:96">
      <c r="CQ80" s="54" t="s">
        <v>238</v>
      </c>
      <c r="CR80" s="54">
        <v>785</v>
      </c>
    </row>
    <row r="81" spans="95:96">
      <c r="CQ81" s="54" t="s">
        <v>239</v>
      </c>
      <c r="CR81" s="54">
        <v>786</v>
      </c>
    </row>
    <row r="82" spans="95:96">
      <c r="CQ82" s="54" t="s">
        <v>240</v>
      </c>
      <c r="CR82" s="54">
        <v>789</v>
      </c>
    </row>
    <row r="83" spans="95:96">
      <c r="CQ83" s="54" t="s">
        <v>241</v>
      </c>
      <c r="CR83" s="54">
        <v>790</v>
      </c>
    </row>
    <row r="84" spans="95:96">
      <c r="CQ84" s="54" t="s">
        <v>242</v>
      </c>
      <c r="CR84" s="54">
        <v>791</v>
      </c>
    </row>
    <row r="85" spans="95:96">
      <c r="CQ85" s="54" t="s">
        <v>243</v>
      </c>
      <c r="CR85" s="54">
        <v>792</v>
      </c>
    </row>
    <row r="86" spans="95:96">
      <c r="CQ86" s="54" t="s">
        <v>244</v>
      </c>
      <c r="CR86" s="54">
        <v>793</v>
      </c>
    </row>
    <row r="87" spans="95:96">
      <c r="CQ87" s="54" t="s">
        <v>245</v>
      </c>
      <c r="CR87" s="54">
        <v>794</v>
      </c>
    </row>
    <row r="88" spans="95:96">
      <c r="CQ88" s="54" t="s">
        <v>246</v>
      </c>
      <c r="CR88" s="54">
        <v>795</v>
      </c>
    </row>
    <row r="89" spans="95:96">
      <c r="CQ89" s="54" t="s">
        <v>247</v>
      </c>
      <c r="CR89" s="54">
        <v>796</v>
      </c>
    </row>
    <row r="90" spans="95:96">
      <c r="CQ90" s="54" t="s">
        <v>248</v>
      </c>
      <c r="CR90" s="54">
        <v>797</v>
      </c>
    </row>
    <row r="91" spans="95:96">
      <c r="CQ91" s="54" t="s">
        <v>249</v>
      </c>
      <c r="CR91" s="54">
        <v>798</v>
      </c>
    </row>
    <row r="92" spans="95:96">
      <c r="CQ92" s="54" t="s">
        <v>250</v>
      </c>
      <c r="CR92" s="54">
        <v>799</v>
      </c>
    </row>
    <row r="93" spans="95:96">
      <c r="CQ93" s="54" t="s">
        <v>251</v>
      </c>
      <c r="CR93" s="54">
        <v>771</v>
      </c>
    </row>
    <row r="94" spans="95:96">
      <c r="CQ94" s="54" t="s">
        <v>252</v>
      </c>
      <c r="CR94" s="54">
        <v>707</v>
      </c>
    </row>
    <row r="95" spans="95:96">
      <c r="CQ95" s="54" t="s">
        <v>253</v>
      </c>
      <c r="CR95" s="54">
        <v>705</v>
      </c>
    </row>
    <row r="96" spans="95:96">
      <c r="CQ96" s="54" t="s">
        <v>254</v>
      </c>
      <c r="CR96" s="54">
        <v>708</v>
      </c>
    </row>
  </sheetData>
  <mergeCells count="1">
    <mergeCell ref="E4:G4"/>
  </mergeCells>
  <dataValidations count="3">
    <dataValidation type="list" allowBlank="1" showInputMessage="1" showErrorMessage="1" sqref="D6" xr:uid="{C89E6312-88D3-43BF-BC19-D2B266BCC589}">
      <formula1>Branşlar4</formula1>
    </dataValidation>
    <dataValidation type="list" allowBlank="1" showInputMessage="1" showErrorMessage="1" sqref="B2" xr:uid="{377AD34B-98EA-4011-832C-3C9A97741A62}">
      <formula1>"Toplam,Direkt,Endirekt"</formula1>
    </dataValidation>
    <dataValidation type="list" allowBlank="1" showInputMessage="1" showErrorMessage="1" sqref="C2" xr:uid="{E5046A43-6AA3-4F53-A60D-CD08519AAD6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11FC-2178-4600-BDBB-657842A0BE48}">
  <sheetPr>
    <tabColor rgb="FFFF0000"/>
  </sheetPr>
  <dimension ref="A1:O133"/>
  <sheetViews>
    <sheetView showGridLines="0" zoomScale="80" zoomScaleNormal="80" workbookViewId="0">
      <pane xSplit="2" ySplit="6" topLeftCell="C7" activePane="bottomRight" state="frozen"/>
      <selection activeCell="J132" sqref="J132"/>
      <selection pane="topRight" activeCell="J132" sqref="J132"/>
      <selection pane="bottomLeft" activeCell="J132" sqref="J132"/>
      <selection pane="bottomRight" activeCell="C7" sqref="C7"/>
    </sheetView>
  </sheetViews>
  <sheetFormatPr defaultColWidth="9.3320312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1.6640625" style="3" customWidth="1"/>
    <col min="10" max="15" width="15.6640625" style="3" customWidth="1"/>
    <col min="16" max="16384" width="9.33203125" style="3"/>
  </cols>
  <sheetData>
    <row r="1" spans="1:15" ht="15" customHeight="1">
      <c r="A1" s="1" t="s">
        <v>0</v>
      </c>
      <c r="B1" s="2"/>
    </row>
    <row r="2" spans="1:15" ht="15" customHeight="1">
      <c r="A2" s="1" t="s">
        <v>255</v>
      </c>
      <c r="B2" s="4"/>
    </row>
    <row r="3" spans="1:15" ht="15" customHeight="1">
      <c r="A3" s="5" t="s">
        <v>306</v>
      </c>
      <c r="B3" s="2"/>
    </row>
    <row r="4" spans="1:15" ht="22.5" customHeight="1">
      <c r="C4" s="6"/>
      <c r="D4" s="6"/>
      <c r="E4" s="6"/>
      <c r="F4" s="6"/>
      <c r="G4" s="6"/>
      <c r="H4" s="6"/>
    </row>
    <row r="5" spans="1:15" ht="22.5" customHeight="1">
      <c r="C5" s="96" t="s">
        <v>256</v>
      </c>
      <c r="D5" s="97"/>
      <c r="E5" s="97"/>
      <c r="F5" s="97"/>
      <c r="G5" s="97"/>
      <c r="H5" s="98"/>
      <c r="J5" s="96" t="s">
        <v>257</v>
      </c>
      <c r="K5" s="97"/>
      <c r="L5" s="97"/>
      <c r="M5" s="97"/>
      <c r="N5" s="97"/>
      <c r="O5" s="98"/>
    </row>
    <row r="6" spans="1:15" ht="79.5" customHeight="1" thickBot="1">
      <c r="A6" s="8" t="s">
        <v>7</v>
      </c>
      <c r="B6" s="8" t="s">
        <v>8</v>
      </c>
      <c r="C6" s="60" t="s">
        <v>307</v>
      </c>
      <c r="D6" s="60" t="s">
        <v>258</v>
      </c>
      <c r="E6" s="60" t="s">
        <v>308</v>
      </c>
      <c r="F6" s="60" t="s">
        <v>258</v>
      </c>
      <c r="G6" s="60" t="s">
        <v>259</v>
      </c>
      <c r="H6" s="60" t="s">
        <v>260</v>
      </c>
      <c r="J6" s="60" t="s">
        <v>307</v>
      </c>
      <c r="K6" s="60" t="s">
        <v>258</v>
      </c>
      <c r="L6" s="60" t="s">
        <v>308</v>
      </c>
      <c r="M6" s="60" t="s">
        <v>258</v>
      </c>
      <c r="N6" s="60" t="s">
        <v>259</v>
      </c>
      <c r="O6" s="60" t="s">
        <v>260</v>
      </c>
    </row>
    <row r="7" spans="1:15" ht="12.75" customHeight="1">
      <c r="A7" s="11" t="s">
        <v>11</v>
      </c>
      <c r="B7" s="12">
        <v>704</v>
      </c>
      <c r="C7" s="13">
        <v>4418681.34</v>
      </c>
      <c r="D7" s="61">
        <v>7.4595161637277781E-5</v>
      </c>
      <c r="E7" s="13">
        <v>4028083.23</v>
      </c>
      <c r="F7" s="61">
        <v>9.8907476901641896E-5</v>
      </c>
      <c r="G7" s="61">
        <v>9.6968728722122144E-2</v>
      </c>
      <c r="H7" s="61">
        <v>-0.1658666803116704</v>
      </c>
      <c r="J7" s="13">
        <v>4418681.34</v>
      </c>
      <c r="K7" s="61">
        <v>8.4323840393590464E-5</v>
      </c>
      <c r="L7" s="13">
        <v>4028083.23</v>
      </c>
      <c r="M7" s="61">
        <v>1.0763328656964443E-4</v>
      </c>
      <c r="N7" s="61">
        <v>9.6968728722122144E-2</v>
      </c>
      <c r="O7" s="61">
        <v>-0.1658666803116704</v>
      </c>
    </row>
    <row r="8" spans="1:15" ht="12.75" customHeight="1">
      <c r="A8" s="16" t="s">
        <v>12</v>
      </c>
      <c r="B8" s="17">
        <v>718</v>
      </c>
      <c r="C8" s="18">
        <v>0</v>
      </c>
      <c r="D8" s="62">
        <v>0</v>
      </c>
      <c r="E8" s="18">
        <v>0</v>
      </c>
      <c r="F8" s="62">
        <v>0</v>
      </c>
      <c r="G8" s="62">
        <v>0</v>
      </c>
      <c r="H8" s="62">
        <v>0</v>
      </c>
      <c r="J8" s="18">
        <v>0</v>
      </c>
      <c r="K8" s="62">
        <v>0</v>
      </c>
      <c r="L8" s="18">
        <v>0</v>
      </c>
      <c r="M8" s="62">
        <v>0</v>
      </c>
      <c r="N8" s="62">
        <v>0</v>
      </c>
      <c r="O8" s="62">
        <v>0</v>
      </c>
    </row>
    <row r="9" spans="1:15" ht="12.75" customHeight="1">
      <c r="A9" s="16" t="s">
        <v>13</v>
      </c>
      <c r="B9" s="17">
        <v>729</v>
      </c>
      <c r="C9" s="18">
        <v>47670.04</v>
      </c>
      <c r="D9" s="62">
        <v>8.0475464633878694E-7</v>
      </c>
      <c r="E9" s="18">
        <v>614913</v>
      </c>
      <c r="F9" s="62">
        <v>1.5098867096651159E-5</v>
      </c>
      <c r="G9" s="62">
        <v>-0.92247677313701293</v>
      </c>
      <c r="H9" s="62">
        <v>-0.94105145854840921</v>
      </c>
      <c r="J9" s="18">
        <v>47670.04</v>
      </c>
      <c r="K9" s="62">
        <v>9.0971050755066972E-7</v>
      </c>
      <c r="L9" s="18">
        <v>614913</v>
      </c>
      <c r="M9" s="62">
        <v>1.6430918470470574E-5</v>
      </c>
      <c r="N9" s="62">
        <v>-0.92247677313701293</v>
      </c>
      <c r="O9" s="62">
        <v>-0.94105145854840921</v>
      </c>
    </row>
    <row r="10" spans="1:15" ht="12.75" customHeight="1">
      <c r="A10" s="16" t="s">
        <v>14</v>
      </c>
      <c r="B10" s="17">
        <v>750</v>
      </c>
      <c r="C10" s="18">
        <v>3794041577.9898815</v>
      </c>
      <c r="D10" s="62">
        <v>6.4050136905484042E-2</v>
      </c>
      <c r="E10" s="18">
        <v>2618332046.4699793</v>
      </c>
      <c r="F10" s="62">
        <v>6.4291773933146418E-2</v>
      </c>
      <c r="G10" s="62">
        <v>0.44902995901722531</v>
      </c>
      <c r="H10" s="62">
        <v>0.10184013308282669</v>
      </c>
      <c r="J10" s="18">
        <v>3673261316.6098814</v>
      </c>
      <c r="K10" s="62">
        <v>7.0098628335520941E-2</v>
      </c>
      <c r="L10" s="18">
        <v>2618332046.4699793</v>
      </c>
      <c r="M10" s="62">
        <v>6.9963719069475849E-2</v>
      </c>
      <c r="N10" s="62">
        <v>0.40290125599698179</v>
      </c>
      <c r="O10" s="62">
        <v>6.6763938861669647E-2</v>
      </c>
    </row>
    <row r="11" spans="1:15" ht="12.75" customHeight="1">
      <c r="A11" s="16" t="s">
        <v>15</v>
      </c>
      <c r="B11" s="17">
        <v>751</v>
      </c>
      <c r="C11" s="18">
        <v>45905623.489999793</v>
      </c>
      <c r="D11" s="62">
        <v>7.7496817281160857E-4</v>
      </c>
      <c r="E11" s="18">
        <v>91274839.229999468</v>
      </c>
      <c r="F11" s="62">
        <v>2.2412059377537362E-3</v>
      </c>
      <c r="G11" s="62">
        <v>-0.49706157932172057</v>
      </c>
      <c r="H11" s="62">
        <v>-0.61756640508076988</v>
      </c>
      <c r="J11" s="18">
        <v>45905623.489999793</v>
      </c>
      <c r="K11" s="62">
        <v>8.7603929102047443E-4</v>
      </c>
      <c r="L11" s="18">
        <v>91274839.229999468</v>
      </c>
      <c r="M11" s="62">
        <v>2.4389294774926377E-3</v>
      </c>
      <c r="N11" s="62">
        <v>-0.49706157932172057</v>
      </c>
      <c r="O11" s="62">
        <v>-0.61756640508076988</v>
      </c>
    </row>
    <row r="12" spans="1:15" ht="12.75" customHeight="1" thickBot="1">
      <c r="A12" s="80" t="s">
        <v>16</v>
      </c>
      <c r="B12" s="81"/>
      <c r="C12" s="20">
        <v>3844413552.8598814</v>
      </c>
      <c r="D12" s="63">
        <v>6.4900504994579264E-2</v>
      </c>
      <c r="E12" s="20">
        <v>2714249881.9299788</v>
      </c>
      <c r="F12" s="63">
        <v>6.6646986214898452E-2</v>
      </c>
      <c r="G12" s="63">
        <v>0.41638158610742759</v>
      </c>
      <c r="H12" s="63">
        <v>7.7014360966791706E-2</v>
      </c>
      <c r="J12" s="20">
        <v>3723633291.4798813</v>
      </c>
      <c r="K12" s="63">
        <v>7.1059901177442555E-2</v>
      </c>
      <c r="L12" s="20">
        <v>2714249881.9299788</v>
      </c>
      <c r="M12" s="63">
        <v>7.2526712752008601E-2</v>
      </c>
      <c r="N12" s="63">
        <v>0.37188300762941395</v>
      </c>
      <c r="O12" s="63">
        <v>4.3177710918876233E-2</v>
      </c>
    </row>
    <row r="13" spans="1:15" ht="12.75" customHeight="1">
      <c r="A13" s="21" t="s">
        <v>17</v>
      </c>
      <c r="B13" s="22">
        <v>784</v>
      </c>
      <c r="C13" s="23">
        <v>4588919.95</v>
      </c>
      <c r="D13" s="64">
        <v>7.7469090679161459E-5</v>
      </c>
      <c r="E13" s="23">
        <v>6586560.6799999997</v>
      </c>
      <c r="F13" s="64">
        <v>1.6172955252425673E-4</v>
      </c>
      <c r="G13" s="64">
        <v>-0.30329041620550279</v>
      </c>
      <c r="H13" s="64">
        <v>-0.47022311322751331</v>
      </c>
      <c r="J13" s="23">
        <v>4588919.95</v>
      </c>
      <c r="K13" s="64">
        <v>8.7572586404875986E-5</v>
      </c>
      <c r="L13" s="23">
        <v>6586560.6799999997</v>
      </c>
      <c r="M13" s="64">
        <v>1.75997647689815E-4</v>
      </c>
      <c r="N13" s="64">
        <v>-0.30329041620550279</v>
      </c>
      <c r="O13" s="64">
        <v>-0.47022311322751331</v>
      </c>
    </row>
    <row r="14" spans="1:15" ht="12.75" customHeight="1">
      <c r="A14" s="25" t="s">
        <v>18</v>
      </c>
      <c r="B14" s="17">
        <v>785</v>
      </c>
      <c r="C14" s="19">
        <v>4618715563.9899893</v>
      </c>
      <c r="D14" s="65">
        <v>7.7972093378529048E-2</v>
      </c>
      <c r="E14" s="19">
        <v>2758228467.9400449</v>
      </c>
      <c r="F14" s="65">
        <v>6.7726857392227002E-2</v>
      </c>
      <c r="G14" s="65">
        <v>0.67452247617451011</v>
      </c>
      <c r="H14" s="65">
        <v>0.27330429334233908</v>
      </c>
      <c r="J14" s="19">
        <v>3897455310.3899889</v>
      </c>
      <c r="K14" s="65">
        <v>7.4377031119985004E-2</v>
      </c>
      <c r="L14" s="19">
        <v>2264870689.4300447</v>
      </c>
      <c r="M14" s="65">
        <v>6.051897690272208E-2</v>
      </c>
      <c r="N14" s="65">
        <v>0.72082906480227549</v>
      </c>
      <c r="O14" s="65">
        <v>0.30851575150351729</v>
      </c>
    </row>
    <row r="15" spans="1:15" ht="12.75" customHeight="1">
      <c r="A15" s="26" t="s">
        <v>19</v>
      </c>
      <c r="B15" s="27">
        <v>904</v>
      </c>
      <c r="C15" s="18">
        <v>21581634.670000006</v>
      </c>
      <c r="D15" s="62">
        <v>3.64336190535371E-4</v>
      </c>
      <c r="E15" s="18">
        <v>88965834.239999995</v>
      </c>
      <c r="F15" s="62">
        <v>2.1845095279046903E-3</v>
      </c>
      <c r="G15" s="62">
        <v>-0.75741659869360645</v>
      </c>
      <c r="H15" s="62">
        <v>-0.81553995794510414</v>
      </c>
      <c r="J15" s="18">
        <v>21581634.670000006</v>
      </c>
      <c r="K15" s="62">
        <v>4.1185280795692298E-4</v>
      </c>
      <c r="L15" s="18">
        <v>88965834.239999995</v>
      </c>
      <c r="M15" s="62">
        <v>2.3772312002752248E-3</v>
      </c>
      <c r="N15" s="62">
        <v>-0.75741659869360645</v>
      </c>
      <c r="O15" s="62">
        <v>-0.81553995794510414</v>
      </c>
    </row>
    <row r="16" spans="1:15" ht="12.75" customHeight="1">
      <c r="A16" s="26" t="s">
        <v>20</v>
      </c>
      <c r="B16" s="27">
        <v>905</v>
      </c>
      <c r="C16" s="18">
        <v>548974.73</v>
      </c>
      <c r="D16" s="62">
        <v>9.2676650720259731E-6</v>
      </c>
      <c r="E16" s="18">
        <v>1181786.2399999991</v>
      </c>
      <c r="F16" s="62">
        <v>2.9018143012769408E-5</v>
      </c>
      <c r="G16" s="62">
        <v>-0.53547036560520422</v>
      </c>
      <c r="H16" s="62">
        <v>-0.6467723865905286</v>
      </c>
      <c r="J16" s="18">
        <v>548974.73</v>
      </c>
      <c r="K16" s="62">
        <v>1.0476351189568792E-5</v>
      </c>
      <c r="L16" s="18">
        <v>1181786.2399999991</v>
      </c>
      <c r="M16" s="62">
        <v>3.1578179935964852E-5</v>
      </c>
      <c r="N16" s="62">
        <v>-0.53547036560520422</v>
      </c>
      <c r="O16" s="62">
        <v>-0.6467723865905286</v>
      </c>
    </row>
    <row r="17" spans="1:15" ht="12.75" customHeight="1">
      <c r="A17" s="26" t="s">
        <v>21</v>
      </c>
      <c r="B17" s="27">
        <v>906</v>
      </c>
      <c r="C17" s="19">
        <v>1715660871.4099953</v>
      </c>
      <c r="D17" s="65">
        <v>2.896339205523733E-2</v>
      </c>
      <c r="E17" s="19">
        <v>1112689825.2700417</v>
      </c>
      <c r="F17" s="65">
        <v>2.7321516688618323E-2</v>
      </c>
      <c r="G17" s="65">
        <v>0.54190398118686578</v>
      </c>
      <c r="H17" s="65">
        <v>0.17246139547324613</v>
      </c>
      <c r="J17" s="19">
        <v>1715454901.2599952</v>
      </c>
      <c r="K17" s="65">
        <v>3.2736858389577905E-2</v>
      </c>
      <c r="L17" s="19">
        <v>1100103803.3600416</v>
      </c>
      <c r="M17" s="65">
        <v>2.939556636802838E-2</v>
      </c>
      <c r="N17" s="65">
        <v>0.55935730430209385</v>
      </c>
      <c r="O17" s="65">
        <v>0.1857328752962466</v>
      </c>
    </row>
    <row r="18" spans="1:15" ht="12.75" customHeight="1">
      <c r="A18" s="28" t="s">
        <v>22</v>
      </c>
      <c r="B18" s="29">
        <v>90601</v>
      </c>
      <c r="C18" s="18">
        <v>4706262.8100000033</v>
      </c>
      <c r="D18" s="62">
        <v>7.9450045840929407E-5</v>
      </c>
      <c r="E18" s="18">
        <v>4917832.699999989</v>
      </c>
      <c r="F18" s="62">
        <v>1.20754809771244E-4</v>
      </c>
      <c r="G18" s="62">
        <v>-4.3020961245791467E-2</v>
      </c>
      <c r="H18" s="62">
        <v>-0.27231462340946799</v>
      </c>
      <c r="J18" s="18">
        <v>4706262.8100000033</v>
      </c>
      <c r="K18" s="62">
        <v>8.9811897148648175E-5</v>
      </c>
      <c r="L18" s="18">
        <v>4914164.0799999889</v>
      </c>
      <c r="M18" s="62">
        <v>1.3131000539750315E-4</v>
      </c>
      <c r="N18" s="62">
        <v>-4.2306538124381454E-2</v>
      </c>
      <c r="O18" s="62">
        <v>-0.27177137717617017</v>
      </c>
    </row>
    <row r="19" spans="1:15" ht="12.75" customHeight="1">
      <c r="A19" s="28" t="s">
        <v>23</v>
      </c>
      <c r="B19" s="29">
        <v>90602</v>
      </c>
      <c r="C19" s="18">
        <v>1710954608.5999954</v>
      </c>
      <c r="D19" s="62">
        <v>2.8883942009396403E-2</v>
      </c>
      <c r="E19" s="18">
        <v>1107771992.5700417</v>
      </c>
      <c r="F19" s="62">
        <v>2.7200761878847079E-2</v>
      </c>
      <c r="G19" s="62">
        <v>0.54450069154624892</v>
      </c>
      <c r="H19" s="62">
        <v>0.17443593000247049</v>
      </c>
      <c r="J19" s="18">
        <v>1710748638.4499953</v>
      </c>
      <c r="K19" s="62">
        <v>3.2647046492429256E-2</v>
      </c>
      <c r="L19" s="18">
        <v>1095189639.2800417</v>
      </c>
      <c r="M19" s="62">
        <v>2.9264256362630879E-2</v>
      </c>
      <c r="N19" s="62">
        <v>0.56205699642539653</v>
      </c>
      <c r="O19" s="62">
        <v>0.18778571699900892</v>
      </c>
    </row>
    <row r="20" spans="1:15" ht="12.75" customHeight="1">
      <c r="A20" s="26" t="s">
        <v>24</v>
      </c>
      <c r="B20" s="27">
        <v>907</v>
      </c>
      <c r="C20" s="19">
        <v>2880924083.1799941</v>
      </c>
      <c r="D20" s="65">
        <v>4.8635097467684317E-2</v>
      </c>
      <c r="E20" s="19">
        <v>1555391022.1900032</v>
      </c>
      <c r="F20" s="65">
        <v>3.8191813032691209E-2</v>
      </c>
      <c r="G20" s="65">
        <v>0.85221853674044601</v>
      </c>
      <c r="H20" s="65">
        <v>0.40842410215226677</v>
      </c>
      <c r="J20" s="19">
        <v>2159869799.7299938</v>
      </c>
      <c r="K20" s="65">
        <v>4.1217843571260612E-2</v>
      </c>
      <c r="L20" s="19">
        <v>1074619265.590003</v>
      </c>
      <c r="M20" s="65">
        <v>2.8714601154482509E-2</v>
      </c>
      <c r="N20" s="65">
        <v>1.009893055978436</v>
      </c>
      <c r="O20" s="65">
        <v>0.52831956199409635</v>
      </c>
    </row>
    <row r="21" spans="1:15" ht="12.75" customHeight="1">
      <c r="A21" s="28" t="s">
        <v>22</v>
      </c>
      <c r="B21" s="29">
        <v>90701</v>
      </c>
      <c r="C21" s="18">
        <v>15137088.679999972</v>
      </c>
      <c r="D21" s="62">
        <v>2.5554084803101136E-4</v>
      </c>
      <c r="E21" s="18">
        <v>11607751.780000003</v>
      </c>
      <c r="F21" s="62">
        <v>2.8502227374788949E-4</v>
      </c>
      <c r="G21" s="62">
        <v>0.30404999752673612</v>
      </c>
      <c r="H21" s="62">
        <v>-8.4024047397641688E-3</v>
      </c>
      <c r="J21" s="18">
        <v>15137088.679999972</v>
      </c>
      <c r="K21" s="62">
        <v>2.8886840929695615E-4</v>
      </c>
      <c r="L21" s="18">
        <v>11607751.780000003</v>
      </c>
      <c r="M21" s="62">
        <v>3.1016749218611367E-4</v>
      </c>
      <c r="N21" s="62">
        <v>0.30404999752673612</v>
      </c>
      <c r="O21" s="62">
        <v>-8.4024047397641688E-3</v>
      </c>
    </row>
    <row r="22" spans="1:15" ht="12.75" customHeight="1">
      <c r="A22" s="28" t="s">
        <v>23</v>
      </c>
      <c r="B22" s="29">
        <v>90702</v>
      </c>
      <c r="C22" s="18">
        <v>2865786994.4999943</v>
      </c>
      <c r="D22" s="62">
        <v>4.8379556619653312E-2</v>
      </c>
      <c r="E22" s="18">
        <v>1543783270.4100032</v>
      </c>
      <c r="F22" s="62">
        <v>3.7906790758943321E-2</v>
      </c>
      <c r="G22" s="62">
        <v>0.85634023209675592</v>
      </c>
      <c r="H22" s="62">
        <v>0.4115582329075782</v>
      </c>
      <c r="J22" s="18">
        <v>2144732711.049994</v>
      </c>
      <c r="K22" s="62">
        <v>4.0928975161963657E-2</v>
      </c>
      <c r="L22" s="18">
        <v>1063011513.810003</v>
      </c>
      <c r="M22" s="62">
        <v>2.8404433662296398E-2</v>
      </c>
      <c r="N22" s="62">
        <v>1.0176006404323217</v>
      </c>
      <c r="O22" s="62">
        <v>0.53418039725672717</v>
      </c>
    </row>
    <row r="23" spans="1:15" ht="12.75" customHeight="1">
      <c r="A23" s="25" t="s">
        <v>25</v>
      </c>
      <c r="B23" s="17">
        <v>786</v>
      </c>
      <c r="C23" s="18">
        <v>24541175.079999976</v>
      </c>
      <c r="D23" s="62">
        <v>4.1429847074270616E-4</v>
      </c>
      <c r="E23" s="18">
        <v>17927738.090000056</v>
      </c>
      <c r="F23" s="62">
        <v>4.4020623204336473E-4</v>
      </c>
      <c r="G23" s="62">
        <v>0.3688941101660137</v>
      </c>
      <c r="H23" s="62">
        <v>4.0904957924122742E-2</v>
      </c>
      <c r="J23" s="18">
        <v>24539529.699999977</v>
      </c>
      <c r="K23" s="62">
        <v>4.6829975427840448E-4</v>
      </c>
      <c r="L23" s="18">
        <v>17927738.090000056</v>
      </c>
      <c r="M23" s="62">
        <v>4.7904208061423447E-4</v>
      </c>
      <c r="N23" s="62">
        <v>0.36880233171678944</v>
      </c>
      <c r="O23" s="62">
        <v>4.0835169733700383E-2</v>
      </c>
    </row>
    <row r="24" spans="1:15" ht="12.75" customHeight="1" thickBot="1">
      <c r="A24" s="84" t="s">
        <v>26</v>
      </c>
      <c r="B24" s="85"/>
      <c r="C24" s="30">
        <v>4647845659.019989</v>
      </c>
      <c r="D24" s="66">
        <v>7.8463860939950905E-2</v>
      </c>
      <c r="E24" s="30">
        <v>2782742766.7100449</v>
      </c>
      <c r="F24" s="66">
        <v>6.8328793176794619E-2</v>
      </c>
      <c r="G24" s="66">
        <v>0.67023905860871236</v>
      </c>
      <c r="H24" s="66">
        <v>0.27004718926979887</v>
      </c>
      <c r="J24" s="30">
        <v>3926583760.0399885</v>
      </c>
      <c r="K24" s="66">
        <v>7.4932903460668276E-2</v>
      </c>
      <c r="L24" s="30">
        <v>2289384988.2000446</v>
      </c>
      <c r="M24" s="66">
        <v>6.1174016631026125E-2</v>
      </c>
      <c r="N24" s="66">
        <v>0.71512601868117387</v>
      </c>
      <c r="O24" s="66">
        <v>0.30417916407967005</v>
      </c>
    </row>
    <row r="25" spans="1:15" ht="12.75" customHeight="1">
      <c r="A25" s="11" t="s">
        <v>27</v>
      </c>
      <c r="B25" s="12">
        <v>717</v>
      </c>
      <c r="C25" s="13">
        <v>8670621034.9599571</v>
      </c>
      <c r="D25" s="61">
        <v>0.14637542919046947</v>
      </c>
      <c r="E25" s="13">
        <v>6397940826.7088242</v>
      </c>
      <c r="F25" s="61">
        <v>0.15709809068065722</v>
      </c>
      <c r="G25" s="61">
        <v>0.35522057327626566</v>
      </c>
      <c r="H25" s="61">
        <v>3.0507621683724118E-2</v>
      </c>
      <c r="J25" s="13">
        <v>8668689053.1799564</v>
      </c>
      <c r="K25" s="61">
        <v>0.16542880010940358</v>
      </c>
      <c r="L25" s="13">
        <v>6397940826.7088242</v>
      </c>
      <c r="M25" s="61">
        <v>0.17095758928913163</v>
      </c>
      <c r="N25" s="61">
        <v>0.35491860396577501</v>
      </c>
      <c r="O25" s="61">
        <v>3.0278004688445881E-2</v>
      </c>
    </row>
    <row r="26" spans="1:15" ht="12.75" customHeight="1">
      <c r="A26" s="16" t="s">
        <v>28</v>
      </c>
      <c r="B26" s="17">
        <v>737</v>
      </c>
      <c r="C26" s="18">
        <v>0</v>
      </c>
      <c r="D26" s="62">
        <v>0</v>
      </c>
      <c r="E26" s="18">
        <v>0</v>
      </c>
      <c r="F26" s="62">
        <v>0</v>
      </c>
      <c r="G26" s="62">
        <v>0</v>
      </c>
      <c r="H26" s="62">
        <v>0</v>
      </c>
      <c r="J26" s="18">
        <v>0</v>
      </c>
      <c r="K26" s="62">
        <v>0</v>
      </c>
      <c r="L26" s="18">
        <v>0</v>
      </c>
      <c r="M26" s="62">
        <v>0</v>
      </c>
      <c r="N26" s="62">
        <v>0</v>
      </c>
      <c r="O26" s="62">
        <v>0</v>
      </c>
    </row>
    <row r="27" spans="1:15" ht="12.75" customHeight="1" thickBot="1">
      <c r="A27" s="80" t="s">
        <v>29</v>
      </c>
      <c r="B27" s="81"/>
      <c r="C27" s="20">
        <v>8670621034.9599571</v>
      </c>
      <c r="D27" s="63">
        <v>0.14637542919046947</v>
      </c>
      <c r="E27" s="20">
        <v>6397940826.7088242</v>
      </c>
      <c r="F27" s="63">
        <v>0.15709809068065722</v>
      </c>
      <c r="G27" s="63">
        <v>0.35522057327626566</v>
      </c>
      <c r="H27" s="63">
        <v>3.0507621683724118E-2</v>
      </c>
      <c r="J27" s="20">
        <v>8668689053.1799564</v>
      </c>
      <c r="K27" s="63">
        <v>0.16542880010940358</v>
      </c>
      <c r="L27" s="20">
        <v>6397940826.7088242</v>
      </c>
      <c r="M27" s="63">
        <v>0.17095758928913163</v>
      </c>
      <c r="N27" s="63">
        <v>0.35491860396577501</v>
      </c>
      <c r="O27" s="63">
        <v>3.0278004688445881E-2</v>
      </c>
    </row>
    <row r="28" spans="1:15" ht="12.75" customHeight="1">
      <c r="A28" s="21" t="s">
        <v>30</v>
      </c>
      <c r="B28" s="22">
        <v>713</v>
      </c>
      <c r="C28" s="23">
        <v>0</v>
      </c>
      <c r="D28" s="64">
        <v>0</v>
      </c>
      <c r="E28" s="23">
        <v>0</v>
      </c>
      <c r="F28" s="64">
        <v>0</v>
      </c>
      <c r="G28" s="64">
        <v>0</v>
      </c>
      <c r="H28" s="64">
        <v>0</v>
      </c>
      <c r="J28" s="23">
        <v>0</v>
      </c>
      <c r="K28" s="64">
        <v>0</v>
      </c>
      <c r="L28" s="23">
        <v>0</v>
      </c>
      <c r="M28" s="64">
        <v>0</v>
      </c>
      <c r="N28" s="64">
        <v>0</v>
      </c>
      <c r="O28" s="64">
        <v>0</v>
      </c>
    </row>
    <row r="29" spans="1:15" ht="12.75" customHeight="1" thickBot="1">
      <c r="A29" s="82" t="s">
        <v>31</v>
      </c>
      <c r="B29" s="83"/>
      <c r="C29" s="31">
        <v>0</v>
      </c>
      <c r="D29" s="67">
        <v>0</v>
      </c>
      <c r="E29" s="31">
        <v>0</v>
      </c>
      <c r="F29" s="67">
        <v>0</v>
      </c>
      <c r="G29" s="67">
        <v>0</v>
      </c>
      <c r="H29" s="67">
        <v>0</v>
      </c>
      <c r="J29" s="31">
        <v>0</v>
      </c>
      <c r="K29" s="67">
        <v>0</v>
      </c>
      <c r="L29" s="31">
        <v>0</v>
      </c>
      <c r="M29" s="67">
        <v>0</v>
      </c>
      <c r="N29" s="67">
        <v>0</v>
      </c>
      <c r="O29" s="67">
        <v>0</v>
      </c>
    </row>
    <row r="30" spans="1:15" ht="12.75" customHeight="1">
      <c r="A30" s="21" t="s">
        <v>32</v>
      </c>
      <c r="B30" s="22">
        <v>727</v>
      </c>
      <c r="C30" s="23">
        <v>26320093.170000002</v>
      </c>
      <c r="D30" s="64">
        <v>4.4432975660660813E-4</v>
      </c>
      <c r="E30" s="23">
        <v>22614497.699999999</v>
      </c>
      <c r="F30" s="64">
        <v>5.5528716294796709E-4</v>
      </c>
      <c r="G30" s="64">
        <v>0.16385928704487673</v>
      </c>
      <c r="H30" s="64">
        <v>-0.11500320352454052</v>
      </c>
      <c r="J30" s="23">
        <v>26320093.170000002</v>
      </c>
      <c r="K30" s="64">
        <v>5.0227911108238256E-4</v>
      </c>
      <c r="L30" s="23">
        <v>22614497.699999999</v>
      </c>
      <c r="M30" s="64">
        <v>6.0427567470413581E-4</v>
      </c>
      <c r="N30" s="64">
        <v>0.16385928704487673</v>
      </c>
      <c r="O30" s="64">
        <v>-0.11500320352454052</v>
      </c>
    </row>
    <row r="31" spans="1:15" ht="12.75" customHeight="1" thickBot="1">
      <c r="A31" s="82" t="s">
        <v>33</v>
      </c>
      <c r="B31" s="83"/>
      <c r="C31" s="31">
        <v>26320093.170000002</v>
      </c>
      <c r="D31" s="67">
        <v>4.4432975660660813E-4</v>
      </c>
      <c r="E31" s="31">
        <v>22614497.699999999</v>
      </c>
      <c r="F31" s="67">
        <v>5.5528716294796709E-4</v>
      </c>
      <c r="G31" s="67">
        <v>0.16385928704487673</v>
      </c>
      <c r="H31" s="67">
        <v>-0.11500320352454052</v>
      </c>
      <c r="J31" s="31">
        <v>26320093.170000002</v>
      </c>
      <c r="K31" s="67">
        <v>5.0227911108238256E-4</v>
      </c>
      <c r="L31" s="31">
        <v>22614497.699999999</v>
      </c>
      <c r="M31" s="67">
        <v>6.0427567470413581E-4</v>
      </c>
      <c r="N31" s="67">
        <v>0.16385928704487673</v>
      </c>
      <c r="O31" s="67">
        <v>-0.11500320352454052</v>
      </c>
    </row>
    <row r="32" spans="1:15" ht="12.75" customHeight="1">
      <c r="A32" s="11" t="s">
        <v>34</v>
      </c>
      <c r="B32" s="12">
        <v>712</v>
      </c>
      <c r="C32" s="13">
        <v>12949061.24</v>
      </c>
      <c r="D32" s="61">
        <v>2.1860307225702965E-4</v>
      </c>
      <c r="E32" s="13">
        <v>20364356.439999998</v>
      </c>
      <c r="F32" s="61">
        <v>5.0003612120152292E-4</v>
      </c>
      <c r="G32" s="61">
        <v>-0.36413108471401312</v>
      </c>
      <c r="H32" s="61">
        <v>-0.51648626318455859</v>
      </c>
      <c r="J32" s="13">
        <v>12949061.24</v>
      </c>
      <c r="K32" s="61">
        <v>2.4711321981154421E-4</v>
      </c>
      <c r="L32" s="13">
        <v>20259859.649999999</v>
      </c>
      <c r="M32" s="61">
        <v>5.4135804924001683E-4</v>
      </c>
      <c r="N32" s="61">
        <v>-0.36085138477254941</v>
      </c>
      <c r="O32" s="61">
        <v>-0.51399238443658235</v>
      </c>
    </row>
    <row r="33" spans="1:15" ht="12.75" customHeight="1">
      <c r="A33" s="32" t="s">
        <v>35</v>
      </c>
      <c r="B33" s="22">
        <v>738</v>
      </c>
      <c r="C33" s="23">
        <v>0</v>
      </c>
      <c r="D33" s="64">
        <v>0</v>
      </c>
      <c r="E33" s="23">
        <v>0</v>
      </c>
      <c r="F33" s="64">
        <v>0</v>
      </c>
      <c r="G33" s="64">
        <v>0</v>
      </c>
      <c r="H33" s="64">
        <v>0</v>
      </c>
      <c r="J33" s="23">
        <v>0</v>
      </c>
      <c r="K33" s="64">
        <v>0</v>
      </c>
      <c r="L33" s="23">
        <v>0</v>
      </c>
      <c r="M33" s="64">
        <v>0</v>
      </c>
      <c r="N33" s="64">
        <v>0</v>
      </c>
      <c r="O33" s="64">
        <v>0</v>
      </c>
    </row>
    <row r="34" spans="1:15" ht="12.75" customHeight="1">
      <c r="A34" s="16" t="s">
        <v>36</v>
      </c>
      <c r="B34" s="17">
        <v>739</v>
      </c>
      <c r="C34" s="18">
        <v>0</v>
      </c>
      <c r="D34" s="62">
        <v>0</v>
      </c>
      <c r="E34" s="18">
        <v>0</v>
      </c>
      <c r="F34" s="62">
        <v>0</v>
      </c>
      <c r="G34" s="62">
        <v>0</v>
      </c>
      <c r="H34" s="62">
        <v>0</v>
      </c>
      <c r="J34" s="18">
        <v>0</v>
      </c>
      <c r="K34" s="62">
        <v>0</v>
      </c>
      <c r="L34" s="18">
        <v>0</v>
      </c>
      <c r="M34" s="62">
        <v>0</v>
      </c>
      <c r="N34" s="62">
        <v>0</v>
      </c>
      <c r="O34" s="62">
        <v>0</v>
      </c>
    </row>
    <row r="35" spans="1:15" ht="12.75" customHeight="1" thickBot="1">
      <c r="A35" s="80" t="s">
        <v>37</v>
      </c>
      <c r="B35" s="81"/>
      <c r="C35" s="20">
        <v>12949061.24</v>
      </c>
      <c r="D35" s="63">
        <v>2.1860307225702965E-4</v>
      </c>
      <c r="E35" s="20">
        <v>20364356.439999998</v>
      </c>
      <c r="F35" s="63">
        <v>5.0003612120152292E-4</v>
      </c>
      <c r="G35" s="63">
        <v>-0.36413108471401312</v>
      </c>
      <c r="H35" s="63">
        <v>-0.51648626318455859</v>
      </c>
      <c r="J35" s="20">
        <v>12949061.24</v>
      </c>
      <c r="K35" s="63">
        <v>2.4711321981154421E-4</v>
      </c>
      <c r="L35" s="20">
        <v>20259859.649999999</v>
      </c>
      <c r="M35" s="63">
        <v>5.4135804924001683E-4</v>
      </c>
      <c r="N35" s="63">
        <v>-0.36085138477254941</v>
      </c>
      <c r="O35" s="63">
        <v>-0.51399238443658235</v>
      </c>
    </row>
    <row r="36" spans="1:15" ht="12.75" customHeight="1">
      <c r="A36" s="11" t="s">
        <v>38</v>
      </c>
      <c r="B36" s="12">
        <v>710</v>
      </c>
      <c r="C36" s="13">
        <v>219542896.98999983</v>
      </c>
      <c r="D36" s="61">
        <v>3.7062726698651825E-3</v>
      </c>
      <c r="E36" s="13">
        <v>171941492.65999991</v>
      </c>
      <c r="F36" s="61">
        <v>4.2219334215948586E-3</v>
      </c>
      <c r="G36" s="61">
        <v>0.27684652257921116</v>
      </c>
      <c r="H36" s="61">
        <v>-2.9087884891482618E-2</v>
      </c>
      <c r="J36" s="13">
        <v>117613423.39999983</v>
      </c>
      <c r="K36" s="61">
        <v>2.2444740364385191E-3</v>
      </c>
      <c r="L36" s="13">
        <v>79296066.279999897</v>
      </c>
      <c r="M36" s="61">
        <v>2.118848032283769E-3</v>
      </c>
      <c r="N36" s="61">
        <v>0.48321888988412987</v>
      </c>
      <c r="O36" s="61">
        <v>0.12783734307971262</v>
      </c>
    </row>
    <row r="37" spans="1:15" ht="12.75" customHeight="1">
      <c r="A37" s="16" t="s">
        <v>39</v>
      </c>
      <c r="B37" s="17">
        <v>711</v>
      </c>
      <c r="C37" s="18">
        <v>18812916.32</v>
      </c>
      <c r="D37" s="62">
        <v>3.1759532443653905E-4</v>
      </c>
      <c r="E37" s="18">
        <v>14399943.949999999</v>
      </c>
      <c r="F37" s="62">
        <v>3.5358309208014129E-4</v>
      </c>
      <c r="G37" s="62">
        <v>0.30645760742700667</v>
      </c>
      <c r="H37" s="62">
        <v>-6.5716619063137527E-3</v>
      </c>
      <c r="J37" s="18">
        <v>18812916.32</v>
      </c>
      <c r="K37" s="62">
        <v>3.5901601202716586E-4</v>
      </c>
      <c r="L37" s="18">
        <v>14399943.949999999</v>
      </c>
      <c r="M37" s="62">
        <v>3.8477687904109358E-4</v>
      </c>
      <c r="N37" s="62">
        <v>0.30645760742700667</v>
      </c>
      <c r="O37" s="62">
        <v>-6.5716619063137527E-3</v>
      </c>
    </row>
    <row r="38" spans="1:15" ht="12.75" customHeight="1" thickBot="1">
      <c r="A38" s="80" t="s">
        <v>40</v>
      </c>
      <c r="B38" s="81"/>
      <c r="C38" s="20">
        <v>238355813.30999982</v>
      </c>
      <c r="D38" s="63">
        <v>4.0238679943017212E-3</v>
      </c>
      <c r="E38" s="20">
        <v>186341436.6099999</v>
      </c>
      <c r="F38" s="63">
        <v>4.5755165136749992E-3</v>
      </c>
      <c r="G38" s="63">
        <v>0.27913478422334226</v>
      </c>
      <c r="H38" s="63">
        <v>-2.7347894286866126E-2</v>
      </c>
      <c r="J38" s="20">
        <v>136426339.71999982</v>
      </c>
      <c r="K38" s="63">
        <v>2.603490048465685E-3</v>
      </c>
      <c r="L38" s="20">
        <v>93696010.2299999</v>
      </c>
      <c r="M38" s="63">
        <v>2.5036249113248627E-3</v>
      </c>
      <c r="N38" s="63">
        <v>0.45605281788528473</v>
      </c>
      <c r="O38" s="63">
        <v>0.10718030407215018</v>
      </c>
    </row>
    <row r="39" spans="1:15" ht="12.75" customHeight="1">
      <c r="A39" s="11" t="s">
        <v>41</v>
      </c>
      <c r="B39" s="12">
        <v>701</v>
      </c>
      <c r="C39" s="14">
        <v>2379034222.6800056</v>
      </c>
      <c r="D39" s="68">
        <v>4.0162308328264854E-2</v>
      </c>
      <c r="E39" s="14">
        <v>1590711598.2982812</v>
      </c>
      <c r="F39" s="68">
        <v>3.905909130528594E-2</v>
      </c>
      <c r="G39" s="68">
        <v>0.4955785984241643</v>
      </c>
      <c r="H39" s="68">
        <v>0.13723564628101625</v>
      </c>
      <c r="J39" s="14">
        <v>1291113234.9300056</v>
      </c>
      <c r="K39" s="68">
        <v>2.4638940438345813E-2</v>
      </c>
      <c r="L39" s="14">
        <v>1162720411.0582812</v>
      </c>
      <c r="M39" s="68">
        <v>3.1068727247676745E-2</v>
      </c>
      <c r="N39" s="68">
        <v>0.11042450330330422</v>
      </c>
      <c r="O39" s="68">
        <v>-0.15563493019290986</v>
      </c>
    </row>
    <row r="40" spans="1:15" ht="12.75" customHeight="1">
      <c r="A40" s="33" t="s">
        <v>42</v>
      </c>
      <c r="B40" s="34">
        <v>900</v>
      </c>
      <c r="C40" s="23">
        <v>243435725.88889056</v>
      </c>
      <c r="D40" s="64">
        <v>4.1096259095637425E-3</v>
      </c>
      <c r="E40" s="23">
        <v>253903665.48523897</v>
      </c>
      <c r="F40" s="64">
        <v>6.2344717065897079E-3</v>
      </c>
      <c r="G40" s="64">
        <v>-4.1227997147433748E-2</v>
      </c>
      <c r="H40" s="64">
        <v>-0.27095125629034578</v>
      </c>
      <c r="J40" s="23">
        <v>243435725.88889056</v>
      </c>
      <c r="K40" s="64">
        <v>4.6456020962925212E-3</v>
      </c>
      <c r="L40" s="23">
        <v>253903605.53523898</v>
      </c>
      <c r="M40" s="64">
        <v>6.7844873045585846E-3</v>
      </c>
      <c r="N40" s="64">
        <v>-4.1227770768680894E-2</v>
      </c>
      <c r="O40" s="64">
        <v>-0.2709510841522933</v>
      </c>
    </row>
    <row r="41" spans="1:15" ht="12.75" customHeight="1">
      <c r="A41" s="33" t="s">
        <v>43</v>
      </c>
      <c r="B41" s="34">
        <v>901</v>
      </c>
      <c r="C41" s="23">
        <v>490065798.33532488</v>
      </c>
      <c r="D41" s="64">
        <v>8.2731780426884404E-3</v>
      </c>
      <c r="E41" s="23">
        <v>443913173.58442837</v>
      </c>
      <c r="F41" s="64">
        <v>1.0900055797167924E-2</v>
      </c>
      <c r="G41" s="64">
        <v>0.10396768444205384</v>
      </c>
      <c r="H41" s="64">
        <v>-0.16054468523910437</v>
      </c>
      <c r="J41" s="23">
        <v>481534438.82532489</v>
      </c>
      <c r="K41" s="64">
        <v>9.1893553843653848E-3</v>
      </c>
      <c r="L41" s="23">
        <v>439669762.17442834</v>
      </c>
      <c r="M41" s="64">
        <v>1.1748292874307778E-2</v>
      </c>
      <c r="N41" s="64">
        <v>9.521845769845716E-2</v>
      </c>
      <c r="O41" s="64">
        <v>-0.1671975836830224</v>
      </c>
    </row>
    <row r="42" spans="1:15" ht="12.75" customHeight="1">
      <c r="A42" s="33" t="s">
        <v>44</v>
      </c>
      <c r="B42" s="34">
        <v>902</v>
      </c>
      <c r="C42" s="23">
        <v>1645532698.45579</v>
      </c>
      <c r="D42" s="64">
        <v>2.7779504376012669E-2</v>
      </c>
      <c r="E42" s="23">
        <v>892894759.22861385</v>
      </c>
      <c r="F42" s="64">
        <v>2.1924563801528307E-2</v>
      </c>
      <c r="G42" s="64">
        <v>0.84291897947457128</v>
      </c>
      <c r="H42" s="64">
        <v>0.40135273323288834</v>
      </c>
      <c r="J42" s="23">
        <v>566143070.21578991</v>
      </c>
      <c r="K42" s="64">
        <v>1.0803982957687905E-2</v>
      </c>
      <c r="L42" s="23">
        <v>469147043.3486138</v>
      </c>
      <c r="M42" s="64">
        <v>1.253594706881038E-2</v>
      </c>
      <c r="N42" s="64">
        <v>0.20674973495484728</v>
      </c>
      <c r="O42" s="64">
        <v>-8.2389373466012161E-2</v>
      </c>
    </row>
    <row r="43" spans="1:15" ht="12.75" customHeight="1">
      <c r="A43" s="32" t="s">
        <v>45</v>
      </c>
      <c r="B43" s="22">
        <v>703</v>
      </c>
      <c r="C43" s="23">
        <v>1127865113.1400034</v>
      </c>
      <c r="D43" s="64">
        <v>1.90403593167289E-2</v>
      </c>
      <c r="E43" s="23">
        <v>704709802.1000011</v>
      </c>
      <c r="F43" s="64">
        <v>1.7303780605736511E-2</v>
      </c>
      <c r="G43" s="64">
        <v>0.60046746870700529</v>
      </c>
      <c r="H43" s="64">
        <v>0.21699298053912663</v>
      </c>
      <c r="J43" s="23">
        <v>1127865113.1400034</v>
      </c>
      <c r="K43" s="64">
        <v>2.1523597306049799E-2</v>
      </c>
      <c r="L43" s="23">
        <v>704709802.1000011</v>
      </c>
      <c r="M43" s="64">
        <v>1.8830353730766095E-2</v>
      </c>
      <c r="N43" s="64">
        <v>0.60046746870700529</v>
      </c>
      <c r="O43" s="64">
        <v>0.21699298053912663</v>
      </c>
    </row>
    <row r="44" spans="1:15" ht="12.75" customHeight="1">
      <c r="A44" s="32" t="s">
        <v>46</v>
      </c>
      <c r="B44" s="22">
        <v>740</v>
      </c>
      <c r="C44" s="23">
        <v>4014734511.7899494</v>
      </c>
      <c r="D44" s="64">
        <v>6.7775824232151755E-2</v>
      </c>
      <c r="E44" s="23">
        <v>2579373773.1195803</v>
      </c>
      <c r="F44" s="64">
        <v>6.3335173907398581E-2</v>
      </c>
      <c r="G44" s="64">
        <v>0.55647644154123355</v>
      </c>
      <c r="H44" s="64">
        <v>0.18354227172171966</v>
      </c>
      <c r="J44" s="23">
        <v>3931553612.9599495</v>
      </c>
      <c r="K44" s="64">
        <v>7.5027745575805369E-2</v>
      </c>
      <c r="L44" s="23">
        <v>2561624652.5995803</v>
      </c>
      <c r="M44" s="64">
        <v>6.8448456641526864E-2</v>
      </c>
      <c r="N44" s="64">
        <v>0.53478910697167992</v>
      </c>
      <c r="O44" s="64">
        <v>0.1670512561567028</v>
      </c>
    </row>
    <row r="45" spans="1:15" ht="12.75" customHeight="1">
      <c r="A45" s="32" t="s">
        <v>47</v>
      </c>
      <c r="B45" s="22">
        <v>741</v>
      </c>
      <c r="C45" s="23">
        <v>150629097.95000145</v>
      </c>
      <c r="D45" s="64">
        <v>2.5428857716310689E-3</v>
      </c>
      <c r="E45" s="23">
        <v>135461495.65599802</v>
      </c>
      <c r="F45" s="64">
        <v>3.3261861753183007E-3</v>
      </c>
      <c r="G45" s="64">
        <v>0.1119698422090456</v>
      </c>
      <c r="H45" s="64">
        <v>-0.15445985688613362</v>
      </c>
      <c r="J45" s="23">
        <v>147547894.38000146</v>
      </c>
      <c r="K45" s="64">
        <v>2.8157280733237004E-3</v>
      </c>
      <c r="L45" s="23">
        <v>130710116.42599803</v>
      </c>
      <c r="M45" s="64">
        <v>3.4926685014974317E-3</v>
      </c>
      <c r="N45" s="64">
        <v>0.12881771062866565</v>
      </c>
      <c r="O45" s="64">
        <v>-0.14164876387448433</v>
      </c>
    </row>
    <row r="46" spans="1:15" ht="12.75" customHeight="1">
      <c r="A46" s="32" t="s">
        <v>48</v>
      </c>
      <c r="B46" s="22">
        <v>742</v>
      </c>
      <c r="C46" s="23">
        <v>74038215.730000705</v>
      </c>
      <c r="D46" s="64">
        <v>1.2498961216594643E-3</v>
      </c>
      <c r="E46" s="23">
        <v>64873071.255700462</v>
      </c>
      <c r="F46" s="64">
        <v>1.5929243340788075E-3</v>
      </c>
      <c r="G46" s="64">
        <v>0.141278103485734</v>
      </c>
      <c r="H46" s="64">
        <v>-0.13217390047469091</v>
      </c>
      <c r="J46" s="23">
        <v>73685481.530000716</v>
      </c>
      <c r="K46" s="64">
        <v>1.406175803539759E-3</v>
      </c>
      <c r="L46" s="23">
        <v>64621070.985700458</v>
      </c>
      <c r="M46" s="64">
        <v>1.7267215831191336E-3</v>
      </c>
      <c r="N46" s="64">
        <v>0.14027019989046696</v>
      </c>
      <c r="O46" s="64">
        <v>-0.13294030880505892</v>
      </c>
    </row>
    <row r="47" spans="1:15" ht="12.75" customHeight="1">
      <c r="A47" s="32" t="s">
        <v>49</v>
      </c>
      <c r="B47" s="22">
        <v>743</v>
      </c>
      <c r="C47" s="23">
        <v>0</v>
      </c>
      <c r="D47" s="64">
        <v>0</v>
      </c>
      <c r="E47" s="23">
        <v>0</v>
      </c>
      <c r="F47" s="64">
        <v>0</v>
      </c>
      <c r="G47" s="64">
        <v>0</v>
      </c>
      <c r="H47" s="64">
        <v>0</v>
      </c>
      <c r="J47" s="23">
        <v>0</v>
      </c>
      <c r="K47" s="64">
        <v>0</v>
      </c>
      <c r="L47" s="23">
        <v>0</v>
      </c>
      <c r="M47" s="64">
        <v>0</v>
      </c>
      <c r="N47" s="64">
        <v>0</v>
      </c>
      <c r="O47" s="64">
        <v>0</v>
      </c>
    </row>
    <row r="48" spans="1:15" ht="12.75" customHeight="1">
      <c r="A48" s="32" t="s">
        <v>50</v>
      </c>
      <c r="B48" s="22">
        <v>744</v>
      </c>
      <c r="C48" s="23">
        <v>558069738.70998979</v>
      </c>
      <c r="D48" s="64">
        <v>9.4212049162941142E-3</v>
      </c>
      <c r="E48" s="23">
        <v>366293361.9556976</v>
      </c>
      <c r="F48" s="64">
        <v>8.9941419201653178E-3</v>
      </c>
      <c r="G48" s="64">
        <v>0.52355951997155525</v>
      </c>
      <c r="H48" s="64">
        <v>0.15851229562128766</v>
      </c>
      <c r="J48" s="23">
        <v>557771572.76998973</v>
      </c>
      <c r="K48" s="64">
        <v>1.0644225609248967E-2</v>
      </c>
      <c r="L48" s="23">
        <v>366041372.3256976</v>
      </c>
      <c r="M48" s="64">
        <v>9.7808892404335265E-3</v>
      </c>
      <c r="N48" s="64">
        <v>0.52379379747733479</v>
      </c>
      <c r="O48" s="64">
        <v>0.15869043987326803</v>
      </c>
    </row>
    <row r="49" spans="1:15" ht="12.75" customHeight="1">
      <c r="A49" s="32" t="s">
        <v>51</v>
      </c>
      <c r="B49" s="22">
        <v>761</v>
      </c>
      <c r="C49" s="23">
        <v>0</v>
      </c>
      <c r="D49" s="64">
        <v>0</v>
      </c>
      <c r="E49" s="23">
        <v>0</v>
      </c>
      <c r="F49" s="64">
        <v>0</v>
      </c>
      <c r="G49" s="64">
        <v>0</v>
      </c>
      <c r="H49" s="64">
        <v>0</v>
      </c>
      <c r="J49" s="23">
        <v>0</v>
      </c>
      <c r="K49" s="64">
        <v>0</v>
      </c>
      <c r="L49" s="23">
        <v>0</v>
      </c>
      <c r="M49" s="64">
        <v>0</v>
      </c>
      <c r="N49" s="64">
        <v>0</v>
      </c>
      <c r="O49" s="64">
        <v>0</v>
      </c>
    </row>
    <row r="50" spans="1:15" ht="12.75" customHeight="1" thickBot="1">
      <c r="A50" s="80" t="s">
        <v>52</v>
      </c>
      <c r="B50" s="81"/>
      <c r="C50" s="20">
        <v>8304370899.9999495</v>
      </c>
      <c r="D50" s="63">
        <v>0.14019247868673013</v>
      </c>
      <c r="E50" s="20">
        <v>5441423102.3852596</v>
      </c>
      <c r="F50" s="63">
        <v>0.13361129824798348</v>
      </c>
      <c r="G50" s="63">
        <v>0.52613953073410347</v>
      </c>
      <c r="H50" s="63">
        <v>0.16047413180298342</v>
      </c>
      <c r="J50" s="20">
        <v>7129536909.7099495</v>
      </c>
      <c r="K50" s="63">
        <v>0.13605641280631339</v>
      </c>
      <c r="L50" s="20">
        <v>4990427425.4952583</v>
      </c>
      <c r="M50" s="63">
        <v>0.13334781694501979</v>
      </c>
      <c r="N50" s="63">
        <v>0.42864253937174568</v>
      </c>
      <c r="O50" s="63">
        <v>8.6337570809631003E-2</v>
      </c>
    </row>
    <row r="51" spans="1:15" ht="12.75" customHeight="1">
      <c r="A51" s="11" t="s">
        <v>53</v>
      </c>
      <c r="B51" s="12">
        <v>723</v>
      </c>
      <c r="C51" s="13">
        <v>23841100.580000099</v>
      </c>
      <c r="D51" s="61">
        <v>4.0247997412180538E-4</v>
      </c>
      <c r="E51" s="13">
        <v>20027477.963600174</v>
      </c>
      <c r="F51" s="61">
        <v>4.9176424641129523E-4</v>
      </c>
      <c r="G51" s="61">
        <v>0.19041951379655297</v>
      </c>
      <c r="H51" s="61">
        <v>-9.4806848303130575E-2</v>
      </c>
      <c r="J51" s="13">
        <v>23813978.370000098</v>
      </c>
      <c r="K51" s="61">
        <v>4.5445370613856126E-4</v>
      </c>
      <c r="L51" s="13">
        <v>20027396.143600173</v>
      </c>
      <c r="M51" s="61">
        <v>5.3514645683423712E-4</v>
      </c>
      <c r="N51" s="61">
        <v>0.18907012170975301</v>
      </c>
      <c r="O51" s="61">
        <v>-9.5832923952738902E-2</v>
      </c>
    </row>
    <row r="52" spans="1:15" ht="12.75" customHeight="1">
      <c r="A52" s="32" t="s">
        <v>54</v>
      </c>
      <c r="B52" s="22">
        <v>724</v>
      </c>
      <c r="C52" s="23">
        <v>56750100.100001268</v>
      </c>
      <c r="D52" s="64">
        <v>9.580421316127966E-4</v>
      </c>
      <c r="E52" s="23">
        <v>42143920.857798487</v>
      </c>
      <c r="F52" s="64">
        <v>1.034821934100733E-3</v>
      </c>
      <c r="G52" s="64">
        <v>0.34657855616915123</v>
      </c>
      <c r="H52" s="64">
        <v>2.3936245281082291E-2</v>
      </c>
      <c r="J52" s="23">
        <v>56745210.850001268</v>
      </c>
      <c r="K52" s="64">
        <v>1.0828963970540915E-3</v>
      </c>
      <c r="L52" s="23">
        <v>42143920.857798487</v>
      </c>
      <c r="M52" s="64">
        <v>1.1261159345150472E-3</v>
      </c>
      <c r="N52" s="64">
        <v>0.34646254299570933</v>
      </c>
      <c r="O52" s="64">
        <v>2.3848029043958219E-2</v>
      </c>
    </row>
    <row r="53" spans="1:15" ht="12.75" customHeight="1">
      <c r="A53" s="32" t="s">
        <v>55</v>
      </c>
      <c r="B53" s="22">
        <v>765</v>
      </c>
      <c r="C53" s="23">
        <v>1176889859.690002</v>
      </c>
      <c r="D53" s="64">
        <v>1.9867983807324938E-2</v>
      </c>
      <c r="E53" s="23">
        <v>1013619621.0071</v>
      </c>
      <c r="F53" s="64">
        <v>2.4888899639695566E-2</v>
      </c>
      <c r="G53" s="64">
        <v>0.1610764386355128</v>
      </c>
      <c r="H53" s="64">
        <v>-0.11711927713823067</v>
      </c>
      <c r="J53" s="23">
        <v>1143961588.950002</v>
      </c>
      <c r="K53" s="64">
        <v>2.1830774165538289E-2</v>
      </c>
      <c r="L53" s="23">
        <v>1013616441.8671</v>
      </c>
      <c r="M53" s="64">
        <v>2.7084561745558795E-2</v>
      </c>
      <c r="N53" s="64">
        <v>0.1285941522838796</v>
      </c>
      <c r="O53" s="64">
        <v>-0.14181875729307303</v>
      </c>
    </row>
    <row r="54" spans="1:15" ht="12.75" customHeight="1">
      <c r="A54" s="32" t="s">
        <v>56</v>
      </c>
      <c r="B54" s="22">
        <v>766</v>
      </c>
      <c r="C54" s="23">
        <v>4882332.05</v>
      </c>
      <c r="D54" s="64">
        <v>8.2422406236837116E-5</v>
      </c>
      <c r="E54" s="23">
        <v>8633619.9000000004</v>
      </c>
      <c r="F54" s="64">
        <v>2.1199402099663313E-4</v>
      </c>
      <c r="G54" s="64">
        <v>-0.43449768387417664</v>
      </c>
      <c r="H54" s="64">
        <v>-0.56999291603237512</v>
      </c>
      <c r="J54" s="23">
        <v>4994950.05</v>
      </c>
      <c r="K54" s="64">
        <v>9.5321055849244992E-5</v>
      </c>
      <c r="L54" s="23">
        <v>8382281.5499999998</v>
      </c>
      <c r="M54" s="64">
        <v>2.2398060334483043E-4</v>
      </c>
      <c r="N54" s="64">
        <v>-0.40410614697140546</v>
      </c>
      <c r="O54" s="64">
        <v>-0.54688323851525011</v>
      </c>
    </row>
    <row r="55" spans="1:15" ht="12.75" customHeight="1">
      <c r="A55" s="32" t="s">
        <v>57</v>
      </c>
      <c r="B55" s="22">
        <v>767</v>
      </c>
      <c r="C55" s="23">
        <v>294324670.06</v>
      </c>
      <c r="D55" s="64">
        <v>4.9687213554449597E-3</v>
      </c>
      <c r="E55" s="23">
        <v>233363216.80999902</v>
      </c>
      <c r="F55" s="64">
        <v>5.7301117326535051E-3</v>
      </c>
      <c r="G55" s="64">
        <v>0.26122991482258717</v>
      </c>
      <c r="H55" s="64">
        <v>-4.0962729204937043E-2</v>
      </c>
      <c r="J55" s="23">
        <v>282905800.31999999</v>
      </c>
      <c r="K55" s="64">
        <v>5.3988286814555982E-3</v>
      </c>
      <c r="L55" s="23">
        <v>217455713.21999902</v>
      </c>
      <c r="M55" s="64">
        <v>5.8105733572974289E-3</v>
      </c>
      <c r="N55" s="64">
        <v>0.3009812256980593</v>
      </c>
      <c r="O55" s="64">
        <v>-1.0735894077971708E-2</v>
      </c>
    </row>
    <row r="56" spans="1:15" ht="12.75" customHeight="1">
      <c r="A56" s="32" t="s">
        <v>58</v>
      </c>
      <c r="B56" s="22">
        <v>768</v>
      </c>
      <c r="C56" s="23">
        <v>634706907.80000126</v>
      </c>
      <c r="D56" s="64">
        <v>1.0714975970554567E-2</v>
      </c>
      <c r="E56" s="23">
        <v>507451779.66109723</v>
      </c>
      <c r="F56" s="64">
        <v>1.2460213036741807E-2</v>
      </c>
      <c r="G56" s="64">
        <v>0.25077284825740809</v>
      </c>
      <c r="H56" s="64">
        <v>-4.8914266399963435E-2</v>
      </c>
      <c r="J56" s="23">
        <v>633886368.79000127</v>
      </c>
      <c r="K56" s="64">
        <v>1.2096761200145901E-2</v>
      </c>
      <c r="L56" s="23">
        <v>507155694.5010972</v>
      </c>
      <c r="M56" s="64">
        <v>1.3551565616896064E-2</v>
      </c>
      <c r="N56" s="64">
        <v>0.2498851450609707</v>
      </c>
      <c r="O56" s="64">
        <v>-4.9589274533517802E-2</v>
      </c>
    </row>
    <row r="57" spans="1:15" ht="12.75" customHeight="1">
      <c r="A57" s="32" t="s">
        <v>59</v>
      </c>
      <c r="B57" s="22">
        <v>772</v>
      </c>
      <c r="C57" s="23">
        <v>0</v>
      </c>
      <c r="D57" s="64">
        <v>0</v>
      </c>
      <c r="E57" s="23">
        <v>0</v>
      </c>
      <c r="F57" s="64">
        <v>0</v>
      </c>
      <c r="G57" s="64">
        <v>0</v>
      </c>
      <c r="H57" s="64">
        <v>0</v>
      </c>
      <c r="J57" s="23">
        <v>0</v>
      </c>
      <c r="K57" s="64">
        <v>0</v>
      </c>
      <c r="L57" s="23">
        <v>0</v>
      </c>
      <c r="M57" s="64">
        <v>0</v>
      </c>
      <c r="N57" s="64">
        <v>0</v>
      </c>
      <c r="O57" s="64">
        <v>0</v>
      </c>
    </row>
    <row r="58" spans="1:15" ht="12.75" customHeight="1">
      <c r="A58" s="32" t="s">
        <v>60</v>
      </c>
      <c r="B58" s="22">
        <v>773</v>
      </c>
      <c r="C58" s="23">
        <v>12665235.014049999</v>
      </c>
      <c r="D58" s="64">
        <v>2.138115832193434E-4</v>
      </c>
      <c r="E58" s="23">
        <v>3894328.2527000001</v>
      </c>
      <c r="F58" s="64">
        <v>9.5623193391993706E-5</v>
      </c>
      <c r="G58" s="64">
        <v>2.2522258505735846</v>
      </c>
      <c r="H58" s="64">
        <v>1.4729874918816703</v>
      </c>
      <c r="J58" s="23">
        <v>4735979</v>
      </c>
      <c r="K58" s="64">
        <v>9.0378985623660346E-5</v>
      </c>
      <c r="L58" s="23">
        <v>1717007.0799999998</v>
      </c>
      <c r="M58" s="64">
        <v>4.5879666464525459E-5</v>
      </c>
      <c r="N58" s="64">
        <v>1.7582757550423151</v>
      </c>
      <c r="O58" s="64">
        <v>1.0973886054614215</v>
      </c>
    </row>
    <row r="59" spans="1:15" ht="12.75" customHeight="1">
      <c r="A59" s="32" t="s">
        <v>61</v>
      </c>
      <c r="B59" s="22">
        <v>774</v>
      </c>
      <c r="C59" s="23">
        <v>0</v>
      </c>
      <c r="D59" s="64">
        <v>0</v>
      </c>
      <c r="E59" s="23">
        <v>0</v>
      </c>
      <c r="F59" s="64">
        <v>0</v>
      </c>
      <c r="G59" s="64">
        <v>0</v>
      </c>
      <c r="H59" s="64">
        <v>0</v>
      </c>
      <c r="J59" s="23">
        <v>0</v>
      </c>
      <c r="K59" s="64">
        <v>0</v>
      </c>
      <c r="L59" s="23">
        <v>0</v>
      </c>
      <c r="M59" s="64">
        <v>0</v>
      </c>
      <c r="N59" s="64">
        <v>0</v>
      </c>
      <c r="O59" s="64">
        <v>0</v>
      </c>
    </row>
    <row r="60" spans="1:15" ht="12.75" customHeight="1">
      <c r="A60" s="32" t="s">
        <v>62</v>
      </c>
      <c r="B60" s="22">
        <v>775</v>
      </c>
      <c r="C60" s="23">
        <v>0</v>
      </c>
      <c r="D60" s="64">
        <v>0</v>
      </c>
      <c r="E60" s="23">
        <v>0</v>
      </c>
      <c r="F60" s="64">
        <v>0</v>
      </c>
      <c r="G60" s="64">
        <v>0</v>
      </c>
      <c r="H60" s="64">
        <v>0</v>
      </c>
      <c r="J60" s="23">
        <v>0</v>
      </c>
      <c r="K60" s="64">
        <v>0</v>
      </c>
      <c r="L60" s="23">
        <v>0</v>
      </c>
      <c r="M60" s="64">
        <v>0</v>
      </c>
      <c r="N60" s="64">
        <v>0</v>
      </c>
      <c r="O60" s="64">
        <v>0</v>
      </c>
    </row>
    <row r="61" spans="1:15" ht="12.75" customHeight="1">
      <c r="A61" s="32" t="s">
        <v>63</v>
      </c>
      <c r="B61" s="22">
        <v>776</v>
      </c>
      <c r="C61" s="23">
        <v>164883089.01520002</v>
      </c>
      <c r="D61" s="64">
        <v>2.7835183689309683E-3</v>
      </c>
      <c r="E61" s="23">
        <v>83540848.970949993</v>
      </c>
      <c r="F61" s="64">
        <v>2.0513018520567634E-3</v>
      </c>
      <c r="G61" s="64">
        <v>0.97368222906778823</v>
      </c>
      <c r="H61" s="64">
        <v>0.50078490538193932</v>
      </c>
      <c r="J61" s="23">
        <v>88003020.930000007</v>
      </c>
      <c r="K61" s="64">
        <v>1.6794043561998799E-3</v>
      </c>
      <c r="L61" s="23">
        <v>40601065.249999993</v>
      </c>
      <c r="M61" s="64">
        <v>1.0848897208824758E-3</v>
      </c>
      <c r="N61" s="64">
        <v>1.1675052215532702</v>
      </c>
      <c r="O61" s="64">
        <v>0.64816760820718589</v>
      </c>
    </row>
    <row r="62" spans="1:15" ht="12.75" customHeight="1">
      <c r="A62" s="32" t="s">
        <v>64</v>
      </c>
      <c r="B62" s="22">
        <v>777</v>
      </c>
      <c r="C62" s="23">
        <v>7380230073.3388624</v>
      </c>
      <c r="D62" s="64">
        <v>0.12459134589710216</v>
      </c>
      <c r="E62" s="23">
        <v>4043698830.0317926</v>
      </c>
      <c r="F62" s="64">
        <v>9.9290909792985049E-2</v>
      </c>
      <c r="G62" s="64">
        <v>0.82511863112239658</v>
      </c>
      <c r="H62" s="64">
        <v>0.38781737595802346</v>
      </c>
      <c r="J62" s="23">
        <v>5453309820.9700623</v>
      </c>
      <c r="K62" s="64">
        <v>0.10406815780028142</v>
      </c>
      <c r="L62" s="23">
        <v>3256048442.1999927</v>
      </c>
      <c r="M62" s="64">
        <v>8.7003960706133712E-2</v>
      </c>
      <c r="N62" s="64">
        <v>0.67482453586761149</v>
      </c>
      <c r="O62" s="64">
        <v>0.27353397906441446</v>
      </c>
    </row>
    <row r="63" spans="1:15" ht="12.75" customHeight="1">
      <c r="A63" s="32" t="s">
        <v>65</v>
      </c>
      <c r="B63" s="22">
        <v>778</v>
      </c>
      <c r="C63" s="23">
        <v>22783920.80765</v>
      </c>
      <c r="D63" s="64">
        <v>3.8463290846349832E-4</v>
      </c>
      <c r="E63" s="23">
        <v>13836594.218000002</v>
      </c>
      <c r="F63" s="64">
        <v>3.3975033406006037E-4</v>
      </c>
      <c r="G63" s="64">
        <v>0.64664226244421008</v>
      </c>
      <c r="H63" s="64">
        <v>0.2521042220699643</v>
      </c>
      <c r="J63" s="23">
        <v>10086036.969999999</v>
      </c>
      <c r="K63" s="64">
        <v>1.9247673824384284E-4</v>
      </c>
      <c r="L63" s="23">
        <v>8281189.6000000006</v>
      </c>
      <c r="M63" s="64">
        <v>2.212793535932869E-4</v>
      </c>
      <c r="N63" s="64">
        <v>0.21794542296193753</v>
      </c>
      <c r="O63" s="64">
        <v>-7.3876189672315684E-2</v>
      </c>
    </row>
    <row r="64" spans="1:15" ht="12.75" customHeight="1">
      <c r="A64" s="32" t="s">
        <v>66</v>
      </c>
      <c r="B64" s="22">
        <v>779</v>
      </c>
      <c r="C64" s="23">
        <v>1590979013.1108489</v>
      </c>
      <c r="D64" s="64">
        <v>2.6858541612896768E-2</v>
      </c>
      <c r="E64" s="23">
        <v>926586773.58525181</v>
      </c>
      <c r="F64" s="64">
        <v>2.2751853592099233E-2</v>
      </c>
      <c r="G64" s="64">
        <v>0.71703186195379987</v>
      </c>
      <c r="H64" s="64">
        <v>0.30562836434780616</v>
      </c>
      <c r="J64" s="23">
        <v>800650690.61999893</v>
      </c>
      <c r="K64" s="64">
        <v>1.5279205684214099E-2</v>
      </c>
      <c r="L64" s="23">
        <v>547341453.91000187</v>
      </c>
      <c r="M64" s="64">
        <v>1.4625358066432273E-2</v>
      </c>
      <c r="N64" s="64">
        <v>0.46279929082741855</v>
      </c>
      <c r="O64" s="64">
        <v>0.11231031163213334</v>
      </c>
    </row>
    <row r="65" spans="1:15" ht="12.75" customHeight="1">
      <c r="A65" s="32" t="s">
        <v>67</v>
      </c>
      <c r="B65" s="22">
        <v>780</v>
      </c>
      <c r="C65" s="23">
        <v>0</v>
      </c>
      <c r="D65" s="64">
        <v>0</v>
      </c>
      <c r="E65" s="23">
        <v>0</v>
      </c>
      <c r="F65" s="64">
        <v>0</v>
      </c>
      <c r="G65" s="64">
        <v>0</v>
      </c>
      <c r="H65" s="64">
        <v>0</v>
      </c>
      <c r="J65" s="23">
        <v>0</v>
      </c>
      <c r="K65" s="64">
        <v>0</v>
      </c>
      <c r="L65" s="23">
        <v>0</v>
      </c>
      <c r="M65" s="64">
        <v>0</v>
      </c>
      <c r="N65" s="64">
        <v>0</v>
      </c>
      <c r="O65" s="64">
        <v>0</v>
      </c>
    </row>
    <row r="66" spans="1:15" ht="12.75" customHeight="1">
      <c r="A66" s="32" t="s">
        <v>68</v>
      </c>
      <c r="B66" s="22">
        <v>781</v>
      </c>
      <c r="C66" s="23">
        <v>0</v>
      </c>
      <c r="D66" s="64">
        <v>0</v>
      </c>
      <c r="E66" s="23">
        <v>0</v>
      </c>
      <c r="F66" s="64">
        <v>0</v>
      </c>
      <c r="G66" s="64">
        <v>0</v>
      </c>
      <c r="H66" s="64">
        <v>0</v>
      </c>
      <c r="J66" s="23">
        <v>0</v>
      </c>
      <c r="K66" s="64">
        <v>0</v>
      </c>
      <c r="L66" s="23">
        <v>0</v>
      </c>
      <c r="M66" s="64">
        <v>0</v>
      </c>
      <c r="N66" s="64">
        <v>0</v>
      </c>
      <c r="O66" s="64">
        <v>0</v>
      </c>
    </row>
    <row r="67" spans="1:15" ht="12.75" customHeight="1">
      <c r="A67" s="32" t="s">
        <v>69</v>
      </c>
      <c r="B67" s="22">
        <v>782</v>
      </c>
      <c r="C67" s="23">
        <v>52608696.469099998</v>
      </c>
      <c r="D67" s="64">
        <v>8.8812790845854456E-4</v>
      </c>
      <c r="E67" s="23">
        <v>15077667.707350001</v>
      </c>
      <c r="F67" s="64">
        <v>3.7022424447157016E-4</v>
      </c>
      <c r="G67" s="64">
        <v>2.48917999058001</v>
      </c>
      <c r="H67" s="64">
        <v>1.6531670523762529</v>
      </c>
      <c r="J67" s="23">
        <v>32124926.129999995</v>
      </c>
      <c r="K67" s="64">
        <v>6.1305555553865842E-4</v>
      </c>
      <c r="L67" s="23">
        <v>7200815.6899999995</v>
      </c>
      <c r="M67" s="64">
        <v>1.9241098419333353E-4</v>
      </c>
      <c r="N67" s="64">
        <v>3.4612898750641401</v>
      </c>
      <c r="O67" s="64">
        <v>2.3923579005886553</v>
      </c>
    </row>
    <row r="68" spans="1:15" ht="12.75" customHeight="1">
      <c r="A68" s="32" t="s">
        <v>70</v>
      </c>
      <c r="B68" s="22">
        <v>783</v>
      </c>
      <c r="C68" s="23">
        <v>366134735.28570032</v>
      </c>
      <c r="D68" s="64">
        <v>6.1810023529912947E-3</v>
      </c>
      <c r="E68" s="23">
        <v>152989366.59885031</v>
      </c>
      <c r="F68" s="64">
        <v>3.756573878706228E-3</v>
      </c>
      <c r="G68" s="64">
        <v>1.3932038116461603</v>
      </c>
      <c r="H68" s="64">
        <v>0.81978846600726962</v>
      </c>
      <c r="J68" s="23">
        <v>225182744.11000028</v>
      </c>
      <c r="K68" s="64">
        <v>4.297271586849118E-3</v>
      </c>
      <c r="L68" s="23">
        <v>93714738.720000312</v>
      </c>
      <c r="M68" s="64">
        <v>2.5041253500735503E-3</v>
      </c>
      <c r="N68" s="64">
        <v>1.402853032358105</v>
      </c>
      <c r="O68" s="64">
        <v>0.82712571846863736</v>
      </c>
    </row>
    <row r="69" spans="1:15" ht="12.75" customHeight="1" thickBot="1">
      <c r="A69" s="80" t="s">
        <v>71</v>
      </c>
      <c r="B69" s="81"/>
      <c r="C69" s="20">
        <v>11781679733.321417</v>
      </c>
      <c r="D69" s="63">
        <v>0.1988956062773585</v>
      </c>
      <c r="E69" s="20">
        <v>7064864045.5644903</v>
      </c>
      <c r="F69" s="63">
        <v>0.17347404149837045</v>
      </c>
      <c r="G69" s="63">
        <v>0.6676442260369142</v>
      </c>
      <c r="H69" s="63">
        <v>0.26807408260734111</v>
      </c>
      <c r="J69" s="20">
        <v>8760401116.0600662</v>
      </c>
      <c r="K69" s="63">
        <v>0.16717898591313238</v>
      </c>
      <c r="L69" s="20">
        <v>5763686160.5895891</v>
      </c>
      <c r="M69" s="63">
        <v>0.15400984756221955</v>
      </c>
      <c r="N69" s="63">
        <v>0.51993027933428149</v>
      </c>
      <c r="O69" s="63">
        <v>0.15575262667042922</v>
      </c>
    </row>
    <row r="70" spans="1:15" ht="12.75" customHeight="1">
      <c r="A70" s="11" t="s">
        <v>72</v>
      </c>
      <c r="B70" s="12">
        <v>714</v>
      </c>
      <c r="C70" s="13">
        <v>0</v>
      </c>
      <c r="D70" s="61">
        <v>0</v>
      </c>
      <c r="E70" s="13">
        <v>0</v>
      </c>
      <c r="F70" s="61">
        <v>0</v>
      </c>
      <c r="G70" s="61">
        <v>0</v>
      </c>
      <c r="H70" s="61">
        <v>0</v>
      </c>
      <c r="J70" s="13">
        <v>0</v>
      </c>
      <c r="K70" s="61">
        <v>0</v>
      </c>
      <c r="L70" s="13">
        <v>0</v>
      </c>
      <c r="M70" s="61">
        <v>0</v>
      </c>
      <c r="N70" s="61">
        <v>0</v>
      </c>
      <c r="O70" s="61">
        <v>0</v>
      </c>
    </row>
    <row r="71" spans="1:15" ht="12.75" customHeight="1">
      <c r="A71" s="32" t="s">
        <v>73</v>
      </c>
      <c r="B71" s="22">
        <v>715</v>
      </c>
      <c r="C71" s="23">
        <v>18159902849.145893</v>
      </c>
      <c r="D71" s="64">
        <v>0.30657130128087018</v>
      </c>
      <c r="E71" s="23">
        <v>12080523199.719776</v>
      </c>
      <c r="F71" s="64">
        <v>0.29663092868516344</v>
      </c>
      <c r="G71" s="64">
        <v>0.50323810888978193</v>
      </c>
      <c r="H71" s="64">
        <v>0.14305992615754093</v>
      </c>
      <c r="J71" s="23">
        <v>17006519431.820156</v>
      </c>
      <c r="K71" s="64">
        <v>0.32454366356712605</v>
      </c>
      <c r="L71" s="23">
        <v>11364575009.009775</v>
      </c>
      <c r="M71" s="64">
        <v>0.30366963363042737</v>
      </c>
      <c r="N71" s="64">
        <v>0.49645010203526985</v>
      </c>
      <c r="O71" s="64">
        <v>0.13789833627501324</v>
      </c>
    </row>
    <row r="72" spans="1:15" ht="12.75" customHeight="1">
      <c r="A72" s="32" t="s">
        <v>74</v>
      </c>
      <c r="B72" s="22">
        <v>903</v>
      </c>
      <c r="C72" s="23">
        <v>80016567.420000002</v>
      </c>
      <c r="D72" s="64">
        <v>1.3508212792631557E-3</v>
      </c>
      <c r="E72" s="23">
        <v>32966380.460000001</v>
      </c>
      <c r="F72" s="64">
        <v>8.0947222976775202E-4</v>
      </c>
      <c r="G72" s="64">
        <v>1.4272172529552853</v>
      </c>
      <c r="H72" s="64">
        <v>0.84565223401664169</v>
      </c>
      <c r="J72" s="23">
        <v>3622442.5000000005</v>
      </c>
      <c r="K72" s="64">
        <v>6.9128828195825253E-5</v>
      </c>
      <c r="L72" s="23">
        <v>2708300.53</v>
      </c>
      <c r="M72" s="64">
        <v>7.2367741781296279E-5</v>
      </c>
      <c r="N72" s="64">
        <v>0.3375334309741469</v>
      </c>
      <c r="O72" s="64">
        <v>1.7058346113715261E-2</v>
      </c>
    </row>
    <row r="73" spans="1:15" ht="12.75" customHeight="1">
      <c r="A73" s="16" t="s">
        <v>75</v>
      </c>
      <c r="B73" s="17">
        <v>716</v>
      </c>
      <c r="C73" s="18">
        <v>1446958915.0599689</v>
      </c>
      <c r="D73" s="62">
        <v>2.442722745682278E-2</v>
      </c>
      <c r="E73" s="18">
        <v>2203075207.2699566</v>
      </c>
      <c r="F73" s="62">
        <v>5.4095359438646247E-2</v>
      </c>
      <c r="G73" s="62">
        <v>-0.3432094781489391</v>
      </c>
      <c r="H73" s="62">
        <v>-0.50057750600634099</v>
      </c>
      <c r="J73" s="18">
        <v>1446958915.0599689</v>
      </c>
      <c r="K73" s="62">
        <v>2.7613019184044546E-2</v>
      </c>
      <c r="L73" s="18">
        <v>2203075207.2699566</v>
      </c>
      <c r="M73" s="62">
        <v>5.8867757089161747E-2</v>
      </c>
      <c r="N73" s="62">
        <v>-0.3432094781489391</v>
      </c>
      <c r="O73" s="62">
        <v>-0.50057750600634099</v>
      </c>
    </row>
    <row r="74" spans="1:15" ht="12.75" customHeight="1" thickBot="1">
      <c r="A74" s="80" t="s">
        <v>76</v>
      </c>
      <c r="B74" s="81"/>
      <c r="C74" s="20">
        <v>19686878331.625862</v>
      </c>
      <c r="D74" s="63">
        <v>0.33234935001695609</v>
      </c>
      <c r="E74" s="20">
        <v>14316564787.449732</v>
      </c>
      <c r="F74" s="63">
        <v>0.35153576035357742</v>
      </c>
      <c r="G74" s="63">
        <v>0.37511188081123237</v>
      </c>
      <c r="H74" s="63">
        <v>4.5632941077661249E-2</v>
      </c>
      <c r="J74" s="20">
        <v>18457100789.380127</v>
      </c>
      <c r="K74" s="63">
        <v>0.35222581157936644</v>
      </c>
      <c r="L74" s="20">
        <v>13570358516.809732</v>
      </c>
      <c r="M74" s="63">
        <v>0.36260975846137045</v>
      </c>
      <c r="N74" s="63">
        <v>0.3601041392176294</v>
      </c>
      <c r="O74" s="63">
        <v>3.4221077650087084E-2</v>
      </c>
    </row>
    <row r="75" spans="1:15" ht="12.75" customHeight="1">
      <c r="A75" s="21" t="s">
        <v>77</v>
      </c>
      <c r="B75" s="22">
        <v>728</v>
      </c>
      <c r="C75" s="23">
        <v>17408293.900000002</v>
      </c>
      <c r="D75" s="64">
        <v>2.9388281194763345E-4</v>
      </c>
      <c r="E75" s="23">
        <v>1024855</v>
      </c>
      <c r="F75" s="64">
        <v>2.5164778494418596E-5</v>
      </c>
      <c r="G75" s="64">
        <v>15.986104278166181</v>
      </c>
      <c r="H75" s="64">
        <v>11.916207344054582</v>
      </c>
      <c r="J75" s="23">
        <v>17408293.900000002</v>
      </c>
      <c r="K75" s="64">
        <v>3.3221092072421653E-4</v>
      </c>
      <c r="L75" s="23">
        <v>1024855</v>
      </c>
      <c r="M75" s="64">
        <v>2.7384864117450955E-5</v>
      </c>
      <c r="N75" s="64">
        <v>15.986104278166181</v>
      </c>
      <c r="O75" s="64">
        <v>11.916207344054582</v>
      </c>
    </row>
    <row r="76" spans="1:15" ht="12.75" customHeight="1" thickBot="1">
      <c r="A76" s="82" t="s">
        <v>78</v>
      </c>
      <c r="B76" s="83"/>
      <c r="C76" s="31">
        <v>17408293.900000002</v>
      </c>
      <c r="D76" s="67">
        <v>2.9388281194763345E-4</v>
      </c>
      <c r="E76" s="31">
        <v>1024855</v>
      </c>
      <c r="F76" s="67">
        <v>2.5164778494418596E-5</v>
      </c>
      <c r="G76" s="67">
        <v>15.986104278166181</v>
      </c>
      <c r="H76" s="67">
        <v>11.916207344054582</v>
      </c>
      <c r="J76" s="31">
        <v>17408293.900000002</v>
      </c>
      <c r="K76" s="67">
        <v>3.3221092072421653E-4</v>
      </c>
      <c r="L76" s="31">
        <v>1024855</v>
      </c>
      <c r="M76" s="67">
        <v>2.7384864117450955E-5</v>
      </c>
      <c r="N76" s="67">
        <v>15.986104278166181</v>
      </c>
      <c r="O76" s="67">
        <v>11.916207344054582</v>
      </c>
    </row>
    <row r="77" spans="1:15" ht="12.75" customHeight="1">
      <c r="A77" s="21" t="s">
        <v>79</v>
      </c>
      <c r="B77" s="22">
        <v>735</v>
      </c>
      <c r="C77" s="23">
        <v>0</v>
      </c>
      <c r="D77" s="64">
        <v>0</v>
      </c>
      <c r="E77" s="23">
        <v>0</v>
      </c>
      <c r="F77" s="64">
        <v>0</v>
      </c>
      <c r="G77" s="64">
        <v>0</v>
      </c>
      <c r="H77" s="64">
        <v>0</v>
      </c>
      <c r="J77" s="23">
        <v>0</v>
      </c>
      <c r="K77" s="64">
        <v>0</v>
      </c>
      <c r="L77" s="23">
        <v>0</v>
      </c>
      <c r="M77" s="64">
        <v>0</v>
      </c>
      <c r="N77" s="64">
        <v>0</v>
      </c>
      <c r="O77" s="64">
        <v>0</v>
      </c>
    </row>
    <row r="78" spans="1:15" ht="12.75" customHeight="1" thickBot="1">
      <c r="A78" s="82" t="s">
        <v>80</v>
      </c>
      <c r="B78" s="83"/>
      <c r="C78" s="31">
        <v>0</v>
      </c>
      <c r="D78" s="67">
        <v>0</v>
      </c>
      <c r="E78" s="31">
        <v>0</v>
      </c>
      <c r="F78" s="67">
        <v>0</v>
      </c>
      <c r="G78" s="67">
        <v>0</v>
      </c>
      <c r="H78" s="67">
        <v>0</v>
      </c>
      <c r="J78" s="31">
        <v>0</v>
      </c>
      <c r="K78" s="67">
        <v>0</v>
      </c>
      <c r="L78" s="31">
        <v>0</v>
      </c>
      <c r="M78" s="67">
        <v>0</v>
      </c>
      <c r="N78" s="67">
        <v>0</v>
      </c>
      <c r="O78" s="67">
        <v>0</v>
      </c>
    </row>
    <row r="79" spans="1:15" ht="12.75" customHeight="1">
      <c r="A79" s="11" t="s">
        <v>81</v>
      </c>
      <c r="B79" s="12">
        <v>719</v>
      </c>
      <c r="C79" s="13">
        <v>238600719.64999971</v>
      </c>
      <c r="D79" s="61">
        <v>4.0280024467803169E-3</v>
      </c>
      <c r="E79" s="13">
        <v>258228891.42930314</v>
      </c>
      <c r="F79" s="61">
        <v>6.340675367420447E-3</v>
      </c>
      <c r="G79" s="61">
        <v>-7.6010750271439553E-2</v>
      </c>
      <c r="H79" s="61">
        <v>-0.29740000781038667</v>
      </c>
      <c r="J79" s="13">
        <v>238043477.6299997</v>
      </c>
      <c r="K79" s="61">
        <v>4.5426992059145223E-3</v>
      </c>
      <c r="L79" s="13">
        <v>258138724.40930313</v>
      </c>
      <c r="M79" s="61">
        <v>6.8976527327289094E-3</v>
      </c>
      <c r="N79" s="61">
        <v>-7.7846695900768981E-2</v>
      </c>
      <c r="O79" s="61">
        <v>-0.29879605801898634</v>
      </c>
    </row>
    <row r="80" spans="1:15" ht="12.75" customHeight="1">
      <c r="A80" s="32" t="s">
        <v>82</v>
      </c>
      <c r="B80" s="22">
        <v>720</v>
      </c>
      <c r="C80" s="23">
        <v>663576787.34999609</v>
      </c>
      <c r="D80" s="64">
        <v>1.1202350634118926E-2</v>
      </c>
      <c r="E80" s="23">
        <v>397534390.93149906</v>
      </c>
      <c r="F80" s="64">
        <v>9.7612490466502909E-3</v>
      </c>
      <c r="G80" s="64">
        <v>0.66923114700871245</v>
      </c>
      <c r="H80" s="64">
        <v>0.26928077485264423</v>
      </c>
      <c r="J80" s="23">
        <v>276242348.439996</v>
      </c>
      <c r="K80" s="64">
        <v>5.27166679546184E-3</v>
      </c>
      <c r="L80" s="23">
        <v>322490209.67149907</v>
      </c>
      <c r="M80" s="64">
        <v>8.6171707910507045E-3</v>
      </c>
      <c r="N80" s="64">
        <v>-0.14340857441412846</v>
      </c>
      <c r="O80" s="64">
        <v>-0.3486492087401174</v>
      </c>
    </row>
    <row r="81" spans="1:15" ht="12.75" customHeight="1">
      <c r="A81" s="32" t="s">
        <v>83</v>
      </c>
      <c r="B81" s="22">
        <v>721</v>
      </c>
      <c r="C81" s="23">
        <v>0</v>
      </c>
      <c r="D81" s="64">
        <v>0</v>
      </c>
      <c r="E81" s="23">
        <v>0</v>
      </c>
      <c r="F81" s="64">
        <v>0</v>
      </c>
      <c r="G81" s="64">
        <v>0</v>
      </c>
      <c r="H81" s="64">
        <v>0</v>
      </c>
      <c r="J81" s="23">
        <v>0</v>
      </c>
      <c r="K81" s="64">
        <v>0</v>
      </c>
      <c r="L81" s="23">
        <v>0</v>
      </c>
      <c r="M81" s="64">
        <v>0</v>
      </c>
      <c r="N81" s="64">
        <v>0</v>
      </c>
      <c r="O81" s="64">
        <v>0</v>
      </c>
    </row>
    <row r="82" spans="1:15" ht="12.75" customHeight="1">
      <c r="A82" s="32" t="s">
        <v>84</v>
      </c>
      <c r="B82" s="22">
        <v>722</v>
      </c>
      <c r="C82" s="23">
        <v>0</v>
      </c>
      <c r="D82" s="64">
        <v>0</v>
      </c>
      <c r="E82" s="23">
        <v>0</v>
      </c>
      <c r="F82" s="64">
        <v>0</v>
      </c>
      <c r="G82" s="64">
        <v>0</v>
      </c>
      <c r="H82" s="64">
        <v>0</v>
      </c>
      <c r="J82" s="23">
        <v>0</v>
      </c>
      <c r="K82" s="64">
        <v>0</v>
      </c>
      <c r="L82" s="23">
        <v>0</v>
      </c>
      <c r="M82" s="64">
        <v>0</v>
      </c>
      <c r="N82" s="64">
        <v>0</v>
      </c>
      <c r="O82" s="64">
        <v>0</v>
      </c>
    </row>
    <row r="83" spans="1:15" ht="12.75" customHeight="1">
      <c r="A83" s="32" t="s">
        <v>85</v>
      </c>
      <c r="B83" s="22">
        <v>725</v>
      </c>
      <c r="C83" s="23">
        <v>0</v>
      </c>
      <c r="D83" s="64">
        <v>0</v>
      </c>
      <c r="E83" s="23">
        <v>0</v>
      </c>
      <c r="F83" s="64">
        <v>0</v>
      </c>
      <c r="G83" s="64">
        <v>0</v>
      </c>
      <c r="H83" s="64">
        <v>0</v>
      </c>
      <c r="J83" s="23">
        <v>0</v>
      </c>
      <c r="K83" s="64">
        <v>0</v>
      </c>
      <c r="L83" s="23">
        <v>0</v>
      </c>
      <c r="M83" s="64">
        <v>0</v>
      </c>
      <c r="N83" s="64">
        <v>0</v>
      </c>
      <c r="O83" s="64">
        <v>0</v>
      </c>
    </row>
    <row r="84" spans="1:15" ht="12.75" customHeight="1">
      <c r="A84" s="32" t="s">
        <v>86</v>
      </c>
      <c r="B84" s="22">
        <v>726</v>
      </c>
      <c r="C84" s="23">
        <v>12223062.539999999</v>
      </c>
      <c r="D84" s="64">
        <v>2.0634692925692056E-4</v>
      </c>
      <c r="E84" s="23">
        <v>8796253.1599999983</v>
      </c>
      <c r="F84" s="64">
        <v>2.1598739563375268E-4</v>
      </c>
      <c r="G84" s="64">
        <v>0.3895760294375159</v>
      </c>
      <c r="H84" s="64">
        <v>5.6631457256114404E-2</v>
      </c>
      <c r="J84" s="23">
        <v>12223062.539999999</v>
      </c>
      <c r="K84" s="64">
        <v>2.3325863429288034E-4</v>
      </c>
      <c r="L84" s="23">
        <v>8796253.1599999983</v>
      </c>
      <c r="M84" s="64">
        <v>2.3504222307477499E-4</v>
      </c>
      <c r="N84" s="64">
        <v>0.3895760294375159</v>
      </c>
      <c r="O84" s="64">
        <v>5.6631457256114404E-2</v>
      </c>
    </row>
    <row r="85" spans="1:15" ht="12.75" customHeight="1">
      <c r="A85" s="32" t="s">
        <v>87</v>
      </c>
      <c r="B85" s="22">
        <v>730</v>
      </c>
      <c r="C85" s="23">
        <v>12016045.25880219</v>
      </c>
      <c r="D85" s="64">
        <v>2.0285211115069789E-4</v>
      </c>
      <c r="E85" s="23">
        <v>2047604.8267244999</v>
      </c>
      <c r="F85" s="64">
        <v>5.0277865560127444E-5</v>
      </c>
      <c r="G85" s="64">
        <v>4.8683419290547114</v>
      </c>
      <c r="H85" s="64">
        <v>3.4622780998058795</v>
      </c>
      <c r="J85" s="23">
        <v>1690561.54</v>
      </c>
      <c r="K85" s="64">
        <v>3.2261806295925949E-5</v>
      </c>
      <c r="L85" s="23">
        <v>340060.23</v>
      </c>
      <c r="M85" s="64">
        <v>9.0866543953038422E-6</v>
      </c>
      <c r="N85" s="64">
        <v>3.9713591618755304</v>
      </c>
      <c r="O85" s="64">
        <v>2.7802137950540118</v>
      </c>
    </row>
    <row r="86" spans="1:15" ht="12.75" customHeight="1">
      <c r="A86" s="32" t="s">
        <v>88</v>
      </c>
      <c r="B86" s="22">
        <v>731</v>
      </c>
      <c r="C86" s="23">
        <v>390623.07</v>
      </c>
      <c r="D86" s="64">
        <v>6.5944087848388883E-6</v>
      </c>
      <c r="E86" s="23">
        <v>121547.32</v>
      </c>
      <c r="F86" s="64">
        <v>2.9845308696256698E-6</v>
      </c>
      <c r="G86" s="64">
        <v>2.2137530469614632</v>
      </c>
      <c r="H86" s="64">
        <v>1.4437328316945202</v>
      </c>
      <c r="J86" s="23">
        <v>390623.07</v>
      </c>
      <c r="K86" s="64">
        <v>7.4544496138602107E-6</v>
      </c>
      <c r="L86" s="23">
        <v>121547.32</v>
      </c>
      <c r="M86" s="64">
        <v>3.2478319782216306E-6</v>
      </c>
      <c r="N86" s="64">
        <v>2.2137530469614632</v>
      </c>
      <c r="O86" s="64">
        <v>1.4437328316945202</v>
      </c>
    </row>
    <row r="87" spans="1:15" ht="12.75" customHeight="1">
      <c r="A87" s="32" t="s">
        <v>89</v>
      </c>
      <c r="B87" s="22">
        <v>732</v>
      </c>
      <c r="C87" s="23">
        <v>0</v>
      </c>
      <c r="D87" s="64">
        <v>0</v>
      </c>
      <c r="E87" s="23">
        <v>0</v>
      </c>
      <c r="F87" s="64">
        <v>0</v>
      </c>
      <c r="G87" s="64">
        <v>0</v>
      </c>
      <c r="H87" s="64">
        <v>0</v>
      </c>
      <c r="J87" s="23">
        <v>0</v>
      </c>
      <c r="K87" s="64">
        <v>0</v>
      </c>
      <c r="L87" s="23">
        <v>0</v>
      </c>
      <c r="M87" s="64">
        <v>0</v>
      </c>
      <c r="N87" s="64">
        <v>0</v>
      </c>
      <c r="O87" s="64">
        <v>0</v>
      </c>
    </row>
    <row r="88" spans="1:15" ht="12.75" customHeight="1">
      <c r="A88" s="32" t="s">
        <v>90</v>
      </c>
      <c r="B88" s="22">
        <v>733</v>
      </c>
      <c r="C88" s="23">
        <v>51451767.210000016</v>
      </c>
      <c r="D88" s="64">
        <v>8.6859689491741894E-4</v>
      </c>
      <c r="E88" s="23">
        <v>31096478.419999901</v>
      </c>
      <c r="F88" s="64">
        <v>7.6355776319163738E-4</v>
      </c>
      <c r="G88" s="64">
        <v>0.65458501490343934</v>
      </c>
      <c r="H88" s="64">
        <v>0.25814387871906286</v>
      </c>
      <c r="J88" s="23">
        <v>51451767.210000016</v>
      </c>
      <c r="K88" s="64">
        <v>9.8187904316816236E-4</v>
      </c>
      <c r="L88" s="23">
        <v>31096478.419999901</v>
      </c>
      <c r="M88" s="64">
        <v>8.3092031171526045E-4</v>
      </c>
      <c r="N88" s="64">
        <v>0.65458501490343934</v>
      </c>
      <c r="O88" s="64">
        <v>0.25814387871906286</v>
      </c>
    </row>
    <row r="89" spans="1:15" ht="12.75" customHeight="1">
      <c r="A89" s="32" t="s">
        <v>91</v>
      </c>
      <c r="B89" s="22">
        <v>734</v>
      </c>
      <c r="C89" s="23">
        <v>527126.48</v>
      </c>
      <c r="D89" s="64">
        <v>8.8988279428380935E-6</v>
      </c>
      <c r="E89" s="23">
        <v>129617</v>
      </c>
      <c r="F89" s="64">
        <v>3.1826776413356577E-6</v>
      </c>
      <c r="G89" s="64">
        <v>3.0668004968484075</v>
      </c>
      <c r="H89" s="64">
        <v>2.092388789330399</v>
      </c>
      <c r="J89" s="23">
        <v>527126.48</v>
      </c>
      <c r="K89" s="64">
        <v>1.0059410431881281E-5</v>
      </c>
      <c r="L89" s="23">
        <v>129617</v>
      </c>
      <c r="M89" s="64">
        <v>3.4634596428876675E-6</v>
      </c>
      <c r="N89" s="64">
        <v>3.0668004968484075</v>
      </c>
      <c r="O89" s="64">
        <v>2.092388789330399</v>
      </c>
    </row>
    <row r="90" spans="1:15" ht="12.75" customHeight="1">
      <c r="A90" s="32" t="s">
        <v>92</v>
      </c>
      <c r="B90" s="22">
        <v>769</v>
      </c>
      <c r="C90" s="23">
        <v>0</v>
      </c>
      <c r="D90" s="64">
        <v>0</v>
      </c>
      <c r="E90" s="23">
        <v>0</v>
      </c>
      <c r="F90" s="64">
        <v>0</v>
      </c>
      <c r="G90" s="64">
        <v>0</v>
      </c>
      <c r="H90" s="64">
        <v>0</v>
      </c>
      <c r="J90" s="23">
        <v>0</v>
      </c>
      <c r="K90" s="64">
        <v>0</v>
      </c>
      <c r="L90" s="23">
        <v>0</v>
      </c>
      <c r="M90" s="64">
        <v>0</v>
      </c>
      <c r="N90" s="64">
        <v>0</v>
      </c>
      <c r="O90" s="64">
        <v>0</v>
      </c>
    </row>
    <row r="91" spans="1:15" ht="12.75" customHeight="1">
      <c r="A91" s="32" t="s">
        <v>93</v>
      </c>
      <c r="B91" s="22">
        <v>770</v>
      </c>
      <c r="C91" s="23">
        <v>0</v>
      </c>
      <c r="D91" s="64">
        <v>0</v>
      </c>
      <c r="E91" s="23">
        <v>0</v>
      </c>
      <c r="F91" s="64">
        <v>0</v>
      </c>
      <c r="G91" s="64">
        <v>0</v>
      </c>
      <c r="H91" s="64">
        <v>0</v>
      </c>
      <c r="J91" s="23">
        <v>0</v>
      </c>
      <c r="K91" s="64">
        <v>0</v>
      </c>
      <c r="L91" s="23">
        <v>0</v>
      </c>
      <c r="M91" s="64">
        <v>0</v>
      </c>
      <c r="N91" s="64">
        <v>0</v>
      </c>
      <c r="O91" s="64">
        <v>0</v>
      </c>
    </row>
    <row r="92" spans="1:15" ht="12.75" customHeight="1">
      <c r="A92" s="35" t="s">
        <v>94</v>
      </c>
      <c r="B92" s="36">
        <v>771</v>
      </c>
      <c r="C92" s="37">
        <v>49750.539999999855</v>
      </c>
      <c r="D92" s="69">
        <v>8.3987716861289724E-7</v>
      </c>
      <c r="E92" s="37">
        <v>48946.66</v>
      </c>
      <c r="F92" s="69">
        <v>1.2018596356963855E-6</v>
      </c>
      <c r="G92" s="69">
        <v>1.6423592539304144E-2</v>
      </c>
      <c r="H92" s="69">
        <v>-0.22711307692243621</v>
      </c>
      <c r="J92" s="37">
        <v>49750.539999999855</v>
      </c>
      <c r="K92" s="69">
        <v>9.4941369871558254E-7</v>
      </c>
      <c r="L92" s="37">
        <v>48946.66</v>
      </c>
      <c r="M92" s="69">
        <v>1.30789002649455E-6</v>
      </c>
      <c r="N92" s="69">
        <v>1.6423592539304144E-2</v>
      </c>
      <c r="O92" s="69">
        <v>-0.22711307692243621</v>
      </c>
    </row>
    <row r="93" spans="1:15" ht="12.75" customHeight="1" thickBot="1">
      <c r="A93" s="94" t="s">
        <v>95</v>
      </c>
      <c r="B93" s="95"/>
      <c r="C93" s="70">
        <v>978835882.09879792</v>
      </c>
      <c r="D93" s="71">
        <v>1.6524482130120567E-2</v>
      </c>
      <c r="E93" s="70">
        <v>698003729.74752665</v>
      </c>
      <c r="F93" s="71">
        <v>1.7139116506602915E-2</v>
      </c>
      <c r="G93" s="71">
        <v>0.40233617727637427</v>
      </c>
      <c r="H93" s="71">
        <v>6.633425387907721E-2</v>
      </c>
      <c r="J93" s="70">
        <v>580618717.44999576</v>
      </c>
      <c r="K93" s="71">
        <v>1.1080228758877788E-2</v>
      </c>
      <c r="L93" s="70">
        <v>621161836.87080216</v>
      </c>
      <c r="M93" s="71">
        <v>1.6597891894612558E-2</v>
      </c>
      <c r="N93" s="71">
        <v>-6.5269817001393005E-2</v>
      </c>
      <c r="O93" s="71">
        <v>-0.28923261881331686</v>
      </c>
    </row>
    <row r="94" spans="1:15" ht="12.75" customHeight="1">
      <c r="A94" s="72" t="s">
        <v>96</v>
      </c>
      <c r="B94" s="73">
        <v>707</v>
      </c>
      <c r="C94" s="13">
        <v>2534030.29</v>
      </c>
      <c r="D94" s="74">
        <v>4.2778916271954539E-5</v>
      </c>
      <c r="E94" s="13">
        <v>733205.41999999993</v>
      </c>
      <c r="F94" s="61">
        <v>1.8003475599189304E-5</v>
      </c>
      <c r="G94" s="61">
        <v>2.4560986878684017</v>
      </c>
      <c r="H94" s="61">
        <v>1.6280120811104872</v>
      </c>
      <c r="J94" s="13">
        <v>2534030.29</v>
      </c>
      <c r="K94" s="74">
        <v>4.8358129786857131E-5</v>
      </c>
      <c r="L94" s="13">
        <v>733205.41999999993</v>
      </c>
      <c r="M94" s="61">
        <v>1.9591777175189227E-5</v>
      </c>
      <c r="N94" s="61">
        <v>2.4560986878684017</v>
      </c>
      <c r="O94" s="61">
        <v>1.6280120811104872</v>
      </c>
    </row>
    <row r="95" spans="1:15" ht="12.75" customHeight="1">
      <c r="A95" s="32" t="s">
        <v>97</v>
      </c>
      <c r="B95" s="22">
        <v>745</v>
      </c>
      <c r="C95" s="23">
        <v>0</v>
      </c>
      <c r="D95" s="64">
        <v>0</v>
      </c>
      <c r="E95" s="23">
        <v>0</v>
      </c>
      <c r="F95" s="64">
        <v>0</v>
      </c>
      <c r="G95" s="64">
        <v>0</v>
      </c>
      <c r="H95" s="64">
        <v>0</v>
      </c>
      <c r="J95" s="23">
        <v>0</v>
      </c>
      <c r="K95" s="64">
        <v>0</v>
      </c>
      <c r="L95" s="23">
        <v>0</v>
      </c>
      <c r="M95" s="64">
        <v>0</v>
      </c>
      <c r="N95" s="64">
        <v>0</v>
      </c>
      <c r="O95" s="64">
        <v>0</v>
      </c>
    </row>
    <row r="96" spans="1:15" ht="12.75" customHeight="1">
      <c r="A96" s="32" t="s">
        <v>98</v>
      </c>
      <c r="B96" s="22">
        <v>746</v>
      </c>
      <c r="C96" s="23">
        <v>0</v>
      </c>
      <c r="D96" s="64">
        <v>0</v>
      </c>
      <c r="E96" s="23">
        <v>0</v>
      </c>
      <c r="F96" s="64">
        <v>0</v>
      </c>
      <c r="G96" s="64">
        <v>0</v>
      </c>
      <c r="H96" s="64">
        <v>0</v>
      </c>
      <c r="J96" s="23">
        <v>0</v>
      </c>
      <c r="K96" s="64">
        <v>0</v>
      </c>
      <c r="L96" s="23">
        <v>0</v>
      </c>
      <c r="M96" s="64">
        <v>0</v>
      </c>
      <c r="N96" s="64">
        <v>0</v>
      </c>
      <c r="O96" s="64">
        <v>0</v>
      </c>
    </row>
    <row r="97" spans="1:15" ht="12.75" customHeight="1">
      <c r="A97" s="32" t="s">
        <v>99</v>
      </c>
      <c r="B97" s="22">
        <v>747</v>
      </c>
      <c r="C97" s="23">
        <v>0</v>
      </c>
      <c r="D97" s="64">
        <v>0</v>
      </c>
      <c r="E97" s="23">
        <v>0</v>
      </c>
      <c r="F97" s="64">
        <v>0</v>
      </c>
      <c r="G97" s="64">
        <v>0</v>
      </c>
      <c r="H97" s="64">
        <v>0</v>
      </c>
      <c r="J97" s="23">
        <v>0</v>
      </c>
      <c r="K97" s="64">
        <v>0</v>
      </c>
      <c r="L97" s="23">
        <v>0</v>
      </c>
      <c r="M97" s="64">
        <v>0</v>
      </c>
      <c r="N97" s="64">
        <v>0</v>
      </c>
      <c r="O97" s="64">
        <v>0</v>
      </c>
    </row>
    <row r="98" spans="1:15" ht="12.75" customHeight="1">
      <c r="A98" s="32" t="s">
        <v>100</v>
      </c>
      <c r="B98" s="22">
        <v>755</v>
      </c>
      <c r="C98" s="23">
        <v>88541778.310000002</v>
      </c>
      <c r="D98" s="64">
        <v>1.4947419278454838E-3</v>
      </c>
      <c r="E98" s="23">
        <v>0</v>
      </c>
      <c r="F98" s="64">
        <v>0</v>
      </c>
      <c r="G98" s="64">
        <v>0</v>
      </c>
      <c r="H98" s="64">
        <v>0</v>
      </c>
      <c r="J98" s="23">
        <v>88541778.310000002</v>
      </c>
      <c r="K98" s="64">
        <v>1.689685724740927E-3</v>
      </c>
      <c r="L98" s="23">
        <v>0</v>
      </c>
      <c r="M98" s="64">
        <v>0</v>
      </c>
      <c r="N98" s="64">
        <v>0</v>
      </c>
      <c r="O98" s="64">
        <v>0</v>
      </c>
    </row>
    <row r="99" spans="1:15" ht="12.75" customHeight="1">
      <c r="A99" s="16" t="s">
        <v>101</v>
      </c>
      <c r="B99" s="17">
        <v>756</v>
      </c>
      <c r="C99" s="18">
        <v>0</v>
      </c>
      <c r="D99" s="62">
        <v>0</v>
      </c>
      <c r="E99" s="18">
        <v>0</v>
      </c>
      <c r="F99" s="62">
        <v>0</v>
      </c>
      <c r="G99" s="62">
        <v>0</v>
      </c>
      <c r="H99" s="62">
        <v>0</v>
      </c>
      <c r="J99" s="18">
        <v>0</v>
      </c>
      <c r="K99" s="62">
        <v>0</v>
      </c>
      <c r="L99" s="18">
        <v>0</v>
      </c>
      <c r="M99" s="62">
        <v>0</v>
      </c>
      <c r="N99" s="62">
        <v>0</v>
      </c>
      <c r="O99" s="62">
        <v>0</v>
      </c>
    </row>
    <row r="100" spans="1:15" ht="12.75" customHeight="1" thickBot="1">
      <c r="A100" s="39" t="s">
        <v>102</v>
      </c>
      <c r="B100" s="40"/>
      <c r="C100" s="20">
        <v>91075808.600000009</v>
      </c>
      <c r="D100" s="63">
        <v>1.5375208441174384E-3</v>
      </c>
      <c r="E100" s="20">
        <v>733205.41999999993</v>
      </c>
      <c r="F100" s="63">
        <v>1.8003475599189304E-5</v>
      </c>
      <c r="G100" s="63">
        <v>123.21595110412579</v>
      </c>
      <c r="H100" s="63">
        <v>93.453616534199526</v>
      </c>
      <c r="J100" s="20">
        <v>91075808.600000009</v>
      </c>
      <c r="K100" s="63">
        <v>1.7380438545277844E-3</v>
      </c>
      <c r="L100" s="20">
        <v>733205.41999999993</v>
      </c>
      <c r="M100" s="63">
        <v>1.9591777175189227E-5</v>
      </c>
      <c r="N100" s="63">
        <v>123.21595110412579</v>
      </c>
      <c r="O100" s="63">
        <v>93.453616534199526</v>
      </c>
    </row>
    <row r="101" spans="1:15" ht="12.75" customHeight="1">
      <c r="A101" s="72" t="s">
        <v>103</v>
      </c>
      <c r="B101" s="73">
        <v>705</v>
      </c>
      <c r="C101" s="13">
        <v>112790753.56</v>
      </c>
      <c r="D101" s="74">
        <v>1.9041075482937098E-3</v>
      </c>
      <c r="E101" s="13">
        <v>88341912.219999984</v>
      </c>
      <c r="F101" s="61">
        <v>2.1691894490339326E-3</v>
      </c>
      <c r="G101" s="61">
        <v>0.27675245787202885</v>
      </c>
      <c r="H101" s="61">
        <v>-2.9159411548909664E-2</v>
      </c>
      <c r="J101" s="13">
        <v>112790753.56</v>
      </c>
      <c r="K101" s="74">
        <v>2.1524406874441496E-3</v>
      </c>
      <c r="L101" s="13">
        <v>88341912.219999984</v>
      </c>
      <c r="M101" s="61">
        <v>2.3605595542983931E-3</v>
      </c>
      <c r="N101" s="61">
        <v>0.27675245787202885</v>
      </c>
      <c r="O101" s="61">
        <v>-2.9159411548909664E-2</v>
      </c>
    </row>
    <row r="102" spans="1:15" ht="12.75" customHeight="1">
      <c r="A102" s="32" t="s">
        <v>104</v>
      </c>
      <c r="B102" s="22">
        <v>706</v>
      </c>
      <c r="C102" s="23">
        <v>0</v>
      </c>
      <c r="D102" s="64">
        <v>0</v>
      </c>
      <c r="E102" s="23">
        <v>0</v>
      </c>
      <c r="F102" s="64">
        <v>0</v>
      </c>
      <c r="G102" s="64">
        <v>0</v>
      </c>
      <c r="H102" s="64">
        <v>0</v>
      </c>
      <c r="J102" s="23">
        <v>0</v>
      </c>
      <c r="K102" s="64">
        <v>0</v>
      </c>
      <c r="L102" s="23">
        <v>0</v>
      </c>
      <c r="M102" s="64">
        <v>0</v>
      </c>
      <c r="N102" s="64">
        <v>0</v>
      </c>
      <c r="O102" s="64">
        <v>0</v>
      </c>
    </row>
    <row r="103" spans="1:15" ht="12.75" customHeight="1">
      <c r="A103" s="21" t="s">
        <v>105</v>
      </c>
      <c r="B103" s="22">
        <v>708</v>
      </c>
      <c r="C103" s="23">
        <v>0</v>
      </c>
      <c r="D103" s="64">
        <v>0</v>
      </c>
      <c r="E103" s="23">
        <v>0</v>
      </c>
      <c r="F103" s="64">
        <v>0</v>
      </c>
      <c r="G103" s="64">
        <v>0</v>
      </c>
      <c r="H103" s="64">
        <v>0</v>
      </c>
      <c r="J103" s="23">
        <v>0</v>
      </c>
      <c r="K103" s="64">
        <v>0</v>
      </c>
      <c r="L103" s="23">
        <v>0</v>
      </c>
      <c r="M103" s="64">
        <v>0</v>
      </c>
      <c r="N103" s="64">
        <v>0</v>
      </c>
      <c r="O103" s="64">
        <v>0</v>
      </c>
    </row>
    <row r="104" spans="1:15" ht="12.75" customHeight="1">
      <c r="A104" s="21" t="s">
        <v>106</v>
      </c>
      <c r="B104" s="22">
        <v>736</v>
      </c>
      <c r="C104" s="23">
        <v>71375756.810000017</v>
      </c>
      <c r="D104" s="64">
        <v>1.204949102807441E-3</v>
      </c>
      <c r="E104" s="23">
        <v>55748797.024799906</v>
      </c>
      <c r="F104" s="64">
        <v>1.368882552614167E-3</v>
      </c>
      <c r="G104" s="64">
        <v>0.28031025993706105</v>
      </c>
      <c r="H104" s="64">
        <v>-2.6454064377567366E-2</v>
      </c>
      <c r="J104" s="23">
        <v>71013041.640000015</v>
      </c>
      <c r="K104" s="64">
        <v>1.355176336186025E-3</v>
      </c>
      <c r="L104" s="23">
        <v>55748797.024799906</v>
      </c>
      <c r="M104" s="64">
        <v>1.489648029463192E-3</v>
      </c>
      <c r="N104" s="64">
        <v>0.27380401784113473</v>
      </c>
      <c r="O104" s="64">
        <v>-3.1401400774743515E-2</v>
      </c>
    </row>
    <row r="105" spans="1:15" ht="12.75" customHeight="1" thickBot="1">
      <c r="A105" s="41" t="s">
        <v>107</v>
      </c>
      <c r="B105" s="42"/>
      <c r="C105" s="31">
        <v>184166510.37</v>
      </c>
      <c r="D105" s="67">
        <v>3.1090566511011507E-3</v>
      </c>
      <c r="E105" s="31">
        <v>144090709.24479988</v>
      </c>
      <c r="F105" s="67">
        <v>3.5380720016480994E-3</v>
      </c>
      <c r="G105" s="67">
        <v>0.27812897400008052</v>
      </c>
      <c r="H105" s="67">
        <v>-2.8112710820408671E-2</v>
      </c>
      <c r="J105" s="31">
        <v>183803795.20000002</v>
      </c>
      <c r="K105" s="67">
        <v>3.5076170236301748E-3</v>
      </c>
      <c r="L105" s="31">
        <v>144090709.24479988</v>
      </c>
      <c r="M105" s="67">
        <v>3.8502075837615847E-3</v>
      </c>
      <c r="N105" s="67">
        <v>0.27561170434472926</v>
      </c>
      <c r="O105" s="67">
        <v>-3.0026838761516794E-2</v>
      </c>
    </row>
    <row r="106" spans="1:15" ht="12.75" customHeight="1">
      <c r="A106" s="11" t="s">
        <v>108</v>
      </c>
      <c r="B106" s="12">
        <v>702</v>
      </c>
      <c r="C106" s="13">
        <v>46162537.350000001</v>
      </c>
      <c r="D106" s="61">
        <v>7.7930533347990254E-4</v>
      </c>
      <c r="E106" s="13">
        <v>30600082.114899997</v>
      </c>
      <c r="F106" s="61">
        <v>7.5136901155039356E-4</v>
      </c>
      <c r="G106" s="61">
        <v>0.50857560370801203</v>
      </c>
      <c r="H106" s="61">
        <v>0.14711854893773246</v>
      </c>
      <c r="J106" s="13">
        <v>37660551.719999999</v>
      </c>
      <c r="K106" s="61">
        <v>7.1869458510711226E-4</v>
      </c>
      <c r="L106" s="13">
        <v>29521404.414899997</v>
      </c>
      <c r="M106" s="61">
        <v>7.8883319929000026E-4</v>
      </c>
      <c r="N106" s="61">
        <v>0.27570325553319619</v>
      </c>
      <c r="O106" s="61">
        <v>-2.9957223379821873E-2</v>
      </c>
    </row>
    <row r="107" spans="1:15" ht="12.75" customHeight="1">
      <c r="A107" s="32" t="s">
        <v>109</v>
      </c>
      <c r="B107" s="22">
        <v>748</v>
      </c>
      <c r="C107" s="23">
        <v>0</v>
      </c>
      <c r="D107" s="64">
        <v>0</v>
      </c>
      <c r="E107" s="23">
        <v>0</v>
      </c>
      <c r="F107" s="64">
        <v>0</v>
      </c>
      <c r="G107" s="64">
        <v>0</v>
      </c>
      <c r="H107" s="64">
        <v>0</v>
      </c>
      <c r="J107" s="23">
        <v>0</v>
      </c>
      <c r="K107" s="64">
        <v>0</v>
      </c>
      <c r="L107" s="23">
        <v>0</v>
      </c>
      <c r="M107" s="64">
        <v>0</v>
      </c>
      <c r="N107" s="64">
        <v>0</v>
      </c>
      <c r="O107" s="64">
        <v>0</v>
      </c>
    </row>
    <row r="108" spans="1:15" ht="12.75" customHeight="1">
      <c r="A108" s="32" t="s">
        <v>110</v>
      </c>
      <c r="B108" s="22">
        <v>749</v>
      </c>
      <c r="C108" s="23">
        <v>0</v>
      </c>
      <c r="D108" s="64">
        <v>0</v>
      </c>
      <c r="E108" s="23">
        <v>0</v>
      </c>
      <c r="F108" s="64">
        <v>0</v>
      </c>
      <c r="G108" s="64">
        <v>0</v>
      </c>
      <c r="H108" s="64">
        <v>0</v>
      </c>
      <c r="J108" s="23">
        <v>0</v>
      </c>
      <c r="K108" s="64">
        <v>0</v>
      </c>
      <c r="L108" s="23">
        <v>0</v>
      </c>
      <c r="M108" s="64">
        <v>0</v>
      </c>
      <c r="N108" s="64">
        <v>0</v>
      </c>
      <c r="O108" s="64">
        <v>0</v>
      </c>
    </row>
    <row r="109" spans="1:15" ht="12.75" customHeight="1">
      <c r="A109" s="32" t="s">
        <v>111</v>
      </c>
      <c r="B109" s="22">
        <v>752</v>
      </c>
      <c r="C109" s="23">
        <v>0</v>
      </c>
      <c r="D109" s="64">
        <v>0</v>
      </c>
      <c r="E109" s="23">
        <v>0</v>
      </c>
      <c r="F109" s="64">
        <v>0</v>
      </c>
      <c r="G109" s="64">
        <v>0</v>
      </c>
      <c r="H109" s="64">
        <v>0</v>
      </c>
      <c r="J109" s="23">
        <v>0</v>
      </c>
      <c r="K109" s="64">
        <v>0</v>
      </c>
      <c r="L109" s="23">
        <v>0</v>
      </c>
      <c r="M109" s="64">
        <v>0</v>
      </c>
      <c r="N109" s="64">
        <v>0</v>
      </c>
      <c r="O109" s="64">
        <v>0</v>
      </c>
    </row>
    <row r="110" spans="1:15" ht="12.75" customHeight="1">
      <c r="A110" s="32" t="s">
        <v>112</v>
      </c>
      <c r="B110" s="22">
        <v>753</v>
      </c>
      <c r="C110" s="23">
        <v>0</v>
      </c>
      <c r="D110" s="64">
        <v>0</v>
      </c>
      <c r="E110" s="23">
        <v>0</v>
      </c>
      <c r="F110" s="64">
        <v>0</v>
      </c>
      <c r="G110" s="64">
        <v>0</v>
      </c>
      <c r="H110" s="64">
        <v>0</v>
      </c>
      <c r="J110" s="23">
        <v>0</v>
      </c>
      <c r="K110" s="64">
        <v>0</v>
      </c>
      <c r="L110" s="23">
        <v>0</v>
      </c>
      <c r="M110" s="64">
        <v>0</v>
      </c>
      <c r="N110" s="64">
        <v>0</v>
      </c>
      <c r="O110" s="64">
        <v>0</v>
      </c>
    </row>
    <row r="111" spans="1:15" ht="12.75" customHeight="1">
      <c r="A111" s="32" t="s">
        <v>113</v>
      </c>
      <c r="B111" s="22">
        <v>754</v>
      </c>
      <c r="C111" s="23">
        <v>0</v>
      </c>
      <c r="D111" s="64">
        <v>0</v>
      </c>
      <c r="E111" s="23">
        <v>0</v>
      </c>
      <c r="F111" s="64">
        <v>0</v>
      </c>
      <c r="G111" s="64">
        <v>0</v>
      </c>
      <c r="H111" s="64">
        <v>0</v>
      </c>
      <c r="J111" s="23">
        <v>0</v>
      </c>
      <c r="K111" s="64">
        <v>0</v>
      </c>
      <c r="L111" s="23">
        <v>0</v>
      </c>
      <c r="M111" s="64">
        <v>0</v>
      </c>
      <c r="N111" s="64">
        <v>0</v>
      </c>
      <c r="O111" s="64">
        <v>0</v>
      </c>
    </row>
    <row r="112" spans="1:15" ht="12.75" customHeight="1">
      <c r="A112" s="32" t="s">
        <v>114</v>
      </c>
      <c r="B112" s="22">
        <v>757</v>
      </c>
      <c r="C112" s="23">
        <v>0</v>
      </c>
      <c r="D112" s="64">
        <v>0</v>
      </c>
      <c r="E112" s="23">
        <v>0</v>
      </c>
      <c r="F112" s="64">
        <v>0</v>
      </c>
      <c r="G112" s="64">
        <v>0</v>
      </c>
      <c r="H112" s="64">
        <v>0</v>
      </c>
      <c r="J112" s="23">
        <v>0</v>
      </c>
      <c r="K112" s="64">
        <v>0</v>
      </c>
      <c r="L112" s="23">
        <v>0</v>
      </c>
      <c r="M112" s="64">
        <v>0</v>
      </c>
      <c r="N112" s="64">
        <v>0</v>
      </c>
      <c r="O112" s="64">
        <v>0</v>
      </c>
    </row>
    <row r="113" spans="1:15" ht="12.75" customHeight="1">
      <c r="A113" s="32" t="s">
        <v>115</v>
      </c>
      <c r="B113" s="22">
        <v>758</v>
      </c>
      <c r="C113" s="23">
        <v>10235.639999998806</v>
      </c>
      <c r="D113" s="64">
        <v>1.7279571924525719E-7</v>
      </c>
      <c r="E113" s="23">
        <v>723607.95000004512</v>
      </c>
      <c r="F113" s="64">
        <v>1.7767814743111428E-5</v>
      </c>
      <c r="G113" s="64">
        <v>-0.9858547159411416</v>
      </c>
      <c r="H113" s="64">
        <v>-0.98924394794399029</v>
      </c>
      <c r="J113" s="23">
        <v>10235.639999998806</v>
      </c>
      <c r="K113" s="64">
        <v>1.9533168546753581E-7</v>
      </c>
      <c r="L113" s="23">
        <v>723607.95000004512</v>
      </c>
      <c r="M113" s="64">
        <v>1.9335325860788582E-5</v>
      </c>
      <c r="N113" s="64">
        <v>-0.9858547159411416</v>
      </c>
      <c r="O113" s="64">
        <v>-0.98924394794399029</v>
      </c>
    </row>
    <row r="114" spans="1:15" ht="12.75" customHeight="1">
      <c r="A114" s="32" t="s">
        <v>116</v>
      </c>
      <c r="B114" s="22">
        <v>759</v>
      </c>
      <c r="C114" s="23">
        <v>57129867.780000001</v>
      </c>
      <c r="D114" s="64">
        <v>9.6445328220147409E-4</v>
      </c>
      <c r="E114" s="23">
        <v>140255838.00999999</v>
      </c>
      <c r="F114" s="64">
        <v>3.4439087442327998E-3</v>
      </c>
      <c r="G114" s="64">
        <v>-0.59267386947610157</v>
      </c>
      <c r="H114" s="64">
        <v>-0.69026984219914955</v>
      </c>
      <c r="J114" s="23">
        <v>2021614.2200000002</v>
      </c>
      <c r="K114" s="64">
        <v>3.8579445247955561E-5</v>
      </c>
      <c r="L114" s="23">
        <v>1538880</v>
      </c>
      <c r="M114" s="64">
        <v>4.1119982527345749E-5</v>
      </c>
      <c r="N114" s="64">
        <v>0.31369191879808711</v>
      </c>
      <c r="O114" s="64">
        <v>-1.070702761700848E-3</v>
      </c>
    </row>
    <row r="115" spans="1:15" ht="12.75" customHeight="1" thickBot="1">
      <c r="A115" s="39" t="s">
        <v>117</v>
      </c>
      <c r="B115" s="40"/>
      <c r="C115" s="20">
        <v>103302640.77000001</v>
      </c>
      <c r="D115" s="63">
        <v>1.7439314114006221E-3</v>
      </c>
      <c r="E115" s="20">
        <v>171579528.07490003</v>
      </c>
      <c r="F115" s="63">
        <v>4.2130455705263054E-3</v>
      </c>
      <c r="G115" s="63">
        <v>-0.39793143197768288</v>
      </c>
      <c r="H115" s="63">
        <v>-0.54218799481232061</v>
      </c>
      <c r="J115" s="20">
        <v>39692401.579999998</v>
      </c>
      <c r="K115" s="63">
        <v>7.5746936204053544E-4</v>
      </c>
      <c r="L115" s="20">
        <v>31783892.364900041</v>
      </c>
      <c r="M115" s="63">
        <v>8.4928850767813447E-4</v>
      </c>
      <c r="N115" s="63">
        <v>0.24882129363845862</v>
      </c>
      <c r="O115" s="63">
        <v>-5.0398225504936001E-2</v>
      </c>
    </row>
    <row r="116" spans="1:15" ht="12.75" customHeight="1">
      <c r="A116" s="21" t="s">
        <v>118</v>
      </c>
      <c r="B116" s="22">
        <v>760</v>
      </c>
      <c r="C116" s="23">
        <v>647271896.70945334</v>
      </c>
      <c r="D116" s="64">
        <v>1.0927095222102855E-2</v>
      </c>
      <c r="E116" s="23">
        <v>763233023.46939075</v>
      </c>
      <c r="F116" s="64">
        <v>1.8740787697023101E-2</v>
      </c>
      <c r="G116" s="64">
        <v>-0.15193410556689313</v>
      </c>
      <c r="H116" s="64">
        <v>-0.35513200940376632</v>
      </c>
      <c r="J116" s="23">
        <v>647090007.97945333</v>
      </c>
      <c r="K116" s="64">
        <v>1.2348732654513304E-2</v>
      </c>
      <c r="L116" s="23">
        <v>762727749.61939073</v>
      </c>
      <c r="M116" s="64">
        <v>2.038063509660993E-2</v>
      </c>
      <c r="N116" s="64">
        <v>-0.15161077028814263</v>
      </c>
      <c r="O116" s="64">
        <v>-0.35488614575936628</v>
      </c>
    </row>
    <row r="117" spans="1:15" ht="12.75" customHeight="1" thickBot="1">
      <c r="A117" s="41" t="s">
        <v>119</v>
      </c>
      <c r="B117" s="42"/>
      <c r="C117" s="31">
        <v>647271896.70945334</v>
      </c>
      <c r="D117" s="67">
        <v>1.0927095222102855E-2</v>
      </c>
      <c r="E117" s="31">
        <v>763233023.46939075</v>
      </c>
      <c r="F117" s="67">
        <v>1.8740787697023101E-2</v>
      </c>
      <c r="G117" s="67">
        <v>-0.15193410556689313</v>
      </c>
      <c r="H117" s="67">
        <v>-0.35513200940376632</v>
      </c>
      <c r="J117" s="31">
        <v>647090007.97945333</v>
      </c>
      <c r="K117" s="67">
        <v>1.2348732654513304E-2</v>
      </c>
      <c r="L117" s="31">
        <v>762727749.61939073</v>
      </c>
      <c r="M117" s="67">
        <v>2.038063509660993E-2</v>
      </c>
      <c r="N117" s="67">
        <v>-0.15161077028814263</v>
      </c>
      <c r="O117" s="67">
        <v>-0.35488614575936628</v>
      </c>
    </row>
    <row r="118" spans="1:15" ht="12.75" customHeight="1">
      <c r="A118" s="11" t="s">
        <v>120</v>
      </c>
      <c r="B118" s="12">
        <v>789</v>
      </c>
      <c r="C118" s="13">
        <v>0</v>
      </c>
      <c r="D118" s="61">
        <v>0</v>
      </c>
      <c r="E118" s="13">
        <v>0</v>
      </c>
      <c r="F118" s="61">
        <v>0</v>
      </c>
      <c r="G118" s="61">
        <v>0</v>
      </c>
      <c r="H118" s="61">
        <v>0</v>
      </c>
      <c r="J118" s="13">
        <v>0</v>
      </c>
      <c r="K118" s="61">
        <v>0</v>
      </c>
      <c r="L118" s="13">
        <v>0</v>
      </c>
      <c r="M118" s="61">
        <v>0</v>
      </c>
      <c r="N118" s="61">
        <v>0</v>
      </c>
      <c r="O118" s="61">
        <v>0</v>
      </c>
    </row>
    <row r="119" spans="1:15" ht="12.75" customHeight="1">
      <c r="A119" s="16" t="s">
        <v>121</v>
      </c>
      <c r="B119" s="17">
        <v>798</v>
      </c>
      <c r="C119" s="18">
        <v>0</v>
      </c>
      <c r="D119" s="62">
        <v>0</v>
      </c>
      <c r="E119" s="18">
        <v>0</v>
      </c>
      <c r="F119" s="62">
        <v>0</v>
      </c>
      <c r="G119" s="62">
        <v>0</v>
      </c>
      <c r="H119" s="62">
        <v>0</v>
      </c>
      <c r="J119" s="18">
        <v>0</v>
      </c>
      <c r="K119" s="62">
        <v>0</v>
      </c>
      <c r="L119" s="18">
        <v>0</v>
      </c>
      <c r="M119" s="62">
        <v>0</v>
      </c>
      <c r="N119" s="62">
        <v>0</v>
      </c>
      <c r="O119" s="62">
        <v>0</v>
      </c>
    </row>
    <row r="120" spans="1:15" ht="12.75" customHeight="1" thickBot="1">
      <c r="A120" s="39" t="s">
        <v>122</v>
      </c>
      <c r="B120" s="40"/>
      <c r="C120" s="20">
        <v>0</v>
      </c>
      <c r="D120" s="63">
        <v>0</v>
      </c>
      <c r="E120" s="20">
        <v>0</v>
      </c>
      <c r="F120" s="63">
        <v>0</v>
      </c>
      <c r="G120" s="63">
        <v>0</v>
      </c>
      <c r="H120" s="63">
        <v>0</v>
      </c>
      <c r="J120" s="20">
        <v>0</v>
      </c>
      <c r="K120" s="63">
        <v>0</v>
      </c>
      <c r="L120" s="20">
        <v>0</v>
      </c>
      <c r="M120" s="63">
        <v>0</v>
      </c>
      <c r="N120" s="63">
        <v>0</v>
      </c>
      <c r="O120" s="63">
        <v>0</v>
      </c>
    </row>
    <row r="121" spans="1:15" ht="12.75" customHeight="1">
      <c r="A121" s="11" t="s">
        <v>123</v>
      </c>
      <c r="B121" s="12">
        <v>790</v>
      </c>
      <c r="C121" s="13">
        <v>0</v>
      </c>
      <c r="D121" s="61">
        <v>0</v>
      </c>
      <c r="E121" s="13">
        <v>0</v>
      </c>
      <c r="F121" s="61">
        <v>0</v>
      </c>
      <c r="G121" s="61">
        <v>0</v>
      </c>
      <c r="H121" s="61">
        <v>0</v>
      </c>
      <c r="J121" s="13">
        <v>0</v>
      </c>
      <c r="K121" s="61">
        <v>0</v>
      </c>
      <c r="L121" s="13">
        <v>0</v>
      </c>
      <c r="M121" s="61">
        <v>0</v>
      </c>
      <c r="N121" s="61">
        <v>0</v>
      </c>
      <c r="O121" s="61">
        <v>0</v>
      </c>
    </row>
    <row r="122" spans="1:15" ht="12.75" customHeight="1">
      <c r="A122" s="32" t="s">
        <v>124</v>
      </c>
      <c r="B122" s="22">
        <v>791</v>
      </c>
      <c r="C122" s="23">
        <v>2409406926.8398166</v>
      </c>
      <c r="D122" s="64">
        <v>1</v>
      </c>
      <c r="E122" s="23">
        <v>1631525042.0899675</v>
      </c>
      <c r="F122" s="64">
        <v>1</v>
      </c>
      <c r="G122" s="64">
        <v>0.47678206872840279</v>
      </c>
      <c r="H122" s="64">
        <v>0.12294279425777721</v>
      </c>
      <c r="J122" s="23">
        <v>2409406926.8398166</v>
      </c>
      <c r="K122" s="64">
        <v>1</v>
      </c>
      <c r="L122" s="23">
        <v>1631525042.0899675</v>
      </c>
      <c r="M122" s="64">
        <v>1</v>
      </c>
      <c r="N122" s="64">
        <v>0.47678206872840279</v>
      </c>
      <c r="O122" s="64">
        <v>0.12294279425777721</v>
      </c>
    </row>
    <row r="123" spans="1:15" ht="12.75" customHeight="1">
      <c r="A123" s="32" t="s">
        <v>125</v>
      </c>
      <c r="B123" s="22">
        <v>792</v>
      </c>
      <c r="C123" s="23">
        <v>0</v>
      </c>
      <c r="D123" s="64">
        <v>0</v>
      </c>
      <c r="E123" s="23">
        <v>0</v>
      </c>
      <c r="F123" s="64">
        <v>0</v>
      </c>
      <c r="G123" s="64">
        <v>0</v>
      </c>
      <c r="H123" s="64">
        <v>0</v>
      </c>
      <c r="J123" s="23">
        <v>0</v>
      </c>
      <c r="K123" s="64">
        <v>0</v>
      </c>
      <c r="L123" s="23">
        <v>0</v>
      </c>
      <c r="M123" s="64">
        <v>0</v>
      </c>
      <c r="N123" s="64">
        <v>0</v>
      </c>
      <c r="O123" s="64">
        <v>0</v>
      </c>
    </row>
    <row r="124" spans="1:15" ht="12.75" customHeight="1">
      <c r="A124" s="32" t="s">
        <v>126</v>
      </c>
      <c r="B124" s="22">
        <v>793</v>
      </c>
      <c r="C124" s="23">
        <v>0</v>
      </c>
      <c r="D124" s="64">
        <v>0</v>
      </c>
      <c r="E124" s="23">
        <v>0</v>
      </c>
      <c r="F124" s="64">
        <v>0</v>
      </c>
      <c r="G124" s="64">
        <v>0</v>
      </c>
      <c r="H124" s="64">
        <v>0</v>
      </c>
      <c r="J124" s="23">
        <v>0</v>
      </c>
      <c r="K124" s="64">
        <v>0</v>
      </c>
      <c r="L124" s="23">
        <v>0</v>
      </c>
      <c r="M124" s="64">
        <v>0</v>
      </c>
      <c r="N124" s="64">
        <v>0</v>
      </c>
      <c r="O124" s="64">
        <v>0</v>
      </c>
    </row>
    <row r="125" spans="1:15" ht="12.75" customHeight="1">
      <c r="A125" s="32" t="s">
        <v>127</v>
      </c>
      <c r="B125" s="22">
        <v>794</v>
      </c>
      <c r="C125" s="23">
        <v>0</v>
      </c>
      <c r="D125" s="64">
        <v>0</v>
      </c>
      <c r="E125" s="23">
        <v>0</v>
      </c>
      <c r="F125" s="64">
        <v>0</v>
      </c>
      <c r="G125" s="64">
        <v>0</v>
      </c>
      <c r="H125" s="64">
        <v>0</v>
      </c>
      <c r="J125" s="23">
        <v>0</v>
      </c>
      <c r="K125" s="64">
        <v>0</v>
      </c>
      <c r="L125" s="23">
        <v>0</v>
      </c>
      <c r="M125" s="64">
        <v>0</v>
      </c>
      <c r="N125" s="64">
        <v>0</v>
      </c>
      <c r="O125" s="64">
        <v>0</v>
      </c>
    </row>
    <row r="126" spans="1:15" ht="12.75" customHeight="1">
      <c r="A126" s="32" t="s">
        <v>128</v>
      </c>
      <c r="B126" s="22">
        <v>795</v>
      </c>
      <c r="C126" s="23">
        <v>0</v>
      </c>
      <c r="D126" s="64">
        <v>0</v>
      </c>
      <c r="E126" s="23">
        <v>0</v>
      </c>
      <c r="F126" s="64">
        <v>0</v>
      </c>
      <c r="G126" s="64">
        <v>0</v>
      </c>
      <c r="H126" s="64">
        <v>0</v>
      </c>
      <c r="J126" s="23">
        <v>0</v>
      </c>
      <c r="K126" s="64">
        <v>0</v>
      </c>
      <c r="L126" s="23">
        <v>0</v>
      </c>
      <c r="M126" s="64">
        <v>0</v>
      </c>
      <c r="N126" s="64">
        <v>0</v>
      </c>
      <c r="O126" s="64">
        <v>0</v>
      </c>
    </row>
    <row r="127" spans="1:15" ht="12.75" customHeight="1">
      <c r="A127" s="32" t="s">
        <v>17</v>
      </c>
      <c r="B127" s="22">
        <v>796</v>
      </c>
      <c r="C127" s="23">
        <v>0</v>
      </c>
      <c r="D127" s="64">
        <v>0</v>
      </c>
      <c r="E127" s="23">
        <v>0</v>
      </c>
      <c r="F127" s="64">
        <v>0</v>
      </c>
      <c r="G127" s="64">
        <v>0</v>
      </c>
      <c r="H127" s="64">
        <v>0</v>
      </c>
      <c r="J127" s="23">
        <v>0</v>
      </c>
      <c r="K127" s="64">
        <v>0</v>
      </c>
      <c r="L127" s="23">
        <v>0</v>
      </c>
      <c r="M127" s="64">
        <v>0</v>
      </c>
      <c r="N127" s="64">
        <v>0</v>
      </c>
      <c r="O127" s="64">
        <v>0</v>
      </c>
    </row>
    <row r="128" spans="1:15" ht="12.75" customHeight="1">
      <c r="A128" s="32" t="s">
        <v>18</v>
      </c>
      <c r="B128" s="22">
        <v>797</v>
      </c>
      <c r="C128" s="23">
        <v>0</v>
      </c>
      <c r="D128" s="64">
        <v>0</v>
      </c>
      <c r="E128" s="23">
        <v>0</v>
      </c>
      <c r="F128" s="64">
        <v>0</v>
      </c>
      <c r="G128" s="64">
        <v>0</v>
      </c>
      <c r="H128" s="64">
        <v>0</v>
      </c>
      <c r="J128" s="23">
        <v>0</v>
      </c>
      <c r="K128" s="64">
        <v>0</v>
      </c>
      <c r="L128" s="23">
        <v>0</v>
      </c>
      <c r="M128" s="64">
        <v>0</v>
      </c>
      <c r="N128" s="64">
        <v>0</v>
      </c>
      <c r="O128" s="64">
        <v>0</v>
      </c>
    </row>
    <row r="129" spans="1:15" ht="12.75" customHeight="1">
      <c r="A129" s="32" t="s">
        <v>129</v>
      </c>
      <c r="B129" s="22">
        <v>799</v>
      </c>
      <c r="C129" s="23">
        <v>0</v>
      </c>
      <c r="D129" s="64">
        <v>0</v>
      </c>
      <c r="E129" s="23">
        <v>0</v>
      </c>
      <c r="F129" s="64">
        <v>0</v>
      </c>
      <c r="G129" s="64">
        <v>0</v>
      </c>
      <c r="H129" s="64">
        <v>0</v>
      </c>
      <c r="J129" s="23">
        <v>0</v>
      </c>
      <c r="K129" s="64">
        <v>0</v>
      </c>
      <c r="L129" s="23">
        <v>0</v>
      </c>
      <c r="M129" s="64">
        <v>0</v>
      </c>
      <c r="N129" s="64">
        <v>0</v>
      </c>
      <c r="O129" s="64">
        <v>0</v>
      </c>
    </row>
    <row r="130" spans="1:15" ht="12.75" customHeight="1" thickBot="1">
      <c r="A130" s="39" t="s">
        <v>130</v>
      </c>
      <c r="B130" s="40"/>
      <c r="C130" s="20">
        <v>2409406926.8398166</v>
      </c>
      <c r="D130" s="63">
        <v>1</v>
      </c>
      <c r="E130" s="20">
        <v>1631525042.0899675</v>
      </c>
      <c r="F130" s="63">
        <v>1</v>
      </c>
      <c r="G130" s="63">
        <v>0.47678206872840279</v>
      </c>
      <c r="H130" s="63">
        <v>0.12294279425777721</v>
      </c>
      <c r="J130" s="20">
        <v>2409406926.8398166</v>
      </c>
      <c r="K130" s="63">
        <v>1</v>
      </c>
      <c r="L130" s="20">
        <v>1631525042.0899675</v>
      </c>
      <c r="M130" s="63">
        <v>1</v>
      </c>
      <c r="N130" s="63">
        <v>0.47678206872840279</v>
      </c>
      <c r="O130" s="63">
        <v>0.12294279425777721</v>
      </c>
    </row>
    <row r="131" spans="1:15" ht="12.75" customHeight="1">
      <c r="A131" s="43" t="s">
        <v>131</v>
      </c>
      <c r="B131" s="44">
        <v>9000</v>
      </c>
      <c r="C131" s="45">
        <v>59235495211.955307</v>
      </c>
      <c r="D131" s="75">
        <v>0.96091474163727331</v>
      </c>
      <c r="E131" s="45">
        <v>40725770752.454941</v>
      </c>
      <c r="F131" s="75">
        <v>0.96148184128647596</v>
      </c>
      <c r="G131" s="75">
        <v>0.45449660294973304</v>
      </c>
      <c r="H131" s="75">
        <v>0.1059969606491773</v>
      </c>
      <c r="J131" s="45">
        <v>52401329438.689415</v>
      </c>
      <c r="K131" s="75">
        <v>0.95604133265476243</v>
      </c>
      <c r="L131" s="45">
        <v>37424140415.833321</v>
      </c>
      <c r="M131" s="75">
        <v>0.95822564990352821</v>
      </c>
      <c r="N131" s="75">
        <v>0.40020128335451566</v>
      </c>
      <c r="O131" s="75">
        <v>6.4710883852570733E-2</v>
      </c>
    </row>
    <row r="132" spans="1:15" ht="12.75" customHeight="1">
      <c r="A132" s="46" t="s">
        <v>132</v>
      </c>
      <c r="B132" s="47">
        <v>9001</v>
      </c>
      <c r="C132" s="48">
        <v>2409406926.8398166</v>
      </c>
      <c r="D132" s="76">
        <v>3.9085258362726791E-2</v>
      </c>
      <c r="E132" s="48">
        <v>1631525042.0899675</v>
      </c>
      <c r="F132" s="76">
        <v>3.8518158713524098E-2</v>
      </c>
      <c r="G132" s="76">
        <v>0.47678206872840279</v>
      </c>
      <c r="H132" s="76">
        <v>0.12294279425777721</v>
      </c>
      <c r="J132" s="48">
        <v>2409406926.8398166</v>
      </c>
      <c r="K132" s="76">
        <v>4.3958667345237595E-2</v>
      </c>
      <c r="L132" s="48">
        <v>1631525042.0899675</v>
      </c>
      <c r="M132" s="76">
        <v>4.1774350096471791E-2</v>
      </c>
      <c r="N132" s="76">
        <v>0.47678206872840279</v>
      </c>
      <c r="O132" s="76">
        <v>0.12294279425777721</v>
      </c>
    </row>
    <row r="133" spans="1:15" ht="14.4" thickBot="1">
      <c r="A133" s="49" t="s">
        <v>133</v>
      </c>
      <c r="B133" s="50">
        <v>9002</v>
      </c>
      <c r="C133" s="51">
        <v>61644902138.79512</v>
      </c>
      <c r="D133" s="77">
        <v>1</v>
      </c>
      <c r="E133" s="51">
        <v>42357295794.544907</v>
      </c>
      <c r="F133" s="77">
        <v>1</v>
      </c>
      <c r="G133" s="77">
        <v>0.4553549980576006</v>
      </c>
      <c r="H133" s="77">
        <v>0.10664968295764621</v>
      </c>
      <c r="J133" s="51">
        <v>54810736365.529228</v>
      </c>
      <c r="K133" s="77">
        <v>1</v>
      </c>
      <c r="L133" s="51">
        <v>39055665457.923286</v>
      </c>
      <c r="M133" s="77">
        <v>1</v>
      </c>
      <c r="N133" s="77">
        <v>0.40340039589338716</v>
      </c>
      <c r="O133" s="77">
        <v>6.7143484064624115E-2</v>
      </c>
    </row>
  </sheetData>
  <mergeCells count="15">
    <mergeCell ref="A29:B29"/>
    <mergeCell ref="C5:H5"/>
    <mergeCell ref="J5:O5"/>
    <mergeCell ref="A12:B12"/>
    <mergeCell ref="A24:B24"/>
    <mergeCell ref="A27:B27"/>
    <mergeCell ref="A76:B76"/>
    <mergeCell ref="A78:B78"/>
    <mergeCell ref="A93:B93"/>
    <mergeCell ref="A31:B31"/>
    <mergeCell ref="A35:B35"/>
    <mergeCell ref="A38:B38"/>
    <mergeCell ref="A50:B50"/>
    <mergeCell ref="A69:B69"/>
    <mergeCell ref="A74:B74"/>
  </mergeCells>
  <conditionalFormatting sqref="G7:H133 N7:O133">
    <cfRule type="cellIs" dxfId="0" priority="1" operator="lessThan">
      <formula>0</formula>
    </cfRule>
  </conditionalFormatting>
  <dataValidations count="1">
    <dataValidation type="list" allowBlank="1" showInputMessage="1" showErrorMessage="1" sqref="B2" xr:uid="{FF969DBD-8F12-4762-BBB9-6F51C2323511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BBCF-8D9B-4C46-93D6-1135930E9115}">
  <dimension ref="A1:CV19"/>
  <sheetViews>
    <sheetView showGridLines="0" zoomScale="80" zoomScaleNormal="80" workbookViewId="0">
      <pane xSplit="3" ySplit="6" topLeftCell="D7" activePane="bottomRight" state="frozen"/>
      <selection activeCell="J132" sqref="J132"/>
      <selection pane="topRight" activeCell="J132" sqref="J132"/>
      <selection pane="bottomLeft" activeCell="J132" sqref="J132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100" ht="15" customHeight="1">
      <c r="A1" s="1" t="s">
        <v>0</v>
      </c>
      <c r="B1" s="2"/>
      <c r="C1" s="2"/>
    </row>
    <row r="2" spans="1:100" ht="15" customHeight="1">
      <c r="A2" s="1" t="s">
        <v>261</v>
      </c>
      <c r="B2" s="4" t="s">
        <v>6</v>
      </c>
      <c r="C2" s="4" t="s">
        <v>6</v>
      </c>
      <c r="E2" s="89" t="s">
        <v>138</v>
      </c>
      <c r="F2" s="90"/>
      <c r="G2" s="91"/>
      <c r="H2" s="6"/>
      <c r="CH2" s="6"/>
    </row>
    <row r="3" spans="1:100" ht="15" customHeight="1">
      <c r="A3" s="5" t="s">
        <v>306</v>
      </c>
      <c r="B3" s="2"/>
      <c r="C3" s="2"/>
      <c r="CE3" s="7"/>
    </row>
    <row r="4" spans="1:100" ht="22.5" customHeight="1"/>
    <row r="5" spans="1:100" ht="22.5" customHeight="1">
      <c r="D5" s="78">
        <v>701</v>
      </c>
      <c r="E5" s="78">
        <v>900</v>
      </c>
      <c r="F5" s="78">
        <v>901</v>
      </c>
      <c r="G5" s="78">
        <v>902</v>
      </c>
      <c r="H5" s="78">
        <v>702</v>
      </c>
      <c r="I5" s="78">
        <v>703</v>
      </c>
      <c r="J5" s="78">
        <v>704</v>
      </c>
      <c r="K5" s="78">
        <v>705</v>
      </c>
      <c r="L5" s="78">
        <v>706</v>
      </c>
      <c r="M5" s="78">
        <v>707</v>
      </c>
      <c r="N5" s="78">
        <v>708</v>
      </c>
      <c r="O5" s="78">
        <v>710</v>
      </c>
      <c r="P5" s="78">
        <v>711</v>
      </c>
      <c r="Q5" s="78">
        <v>712</v>
      </c>
      <c r="R5" s="78">
        <v>713</v>
      </c>
      <c r="S5" s="78">
        <v>714</v>
      </c>
      <c r="T5" s="78">
        <v>715</v>
      </c>
      <c r="U5" s="78">
        <v>903</v>
      </c>
      <c r="V5" s="78">
        <v>716</v>
      </c>
      <c r="W5" s="78">
        <v>717</v>
      </c>
      <c r="X5" s="78">
        <v>718</v>
      </c>
      <c r="Y5" s="78">
        <v>719</v>
      </c>
      <c r="Z5" s="78">
        <v>720</v>
      </c>
      <c r="AA5" s="78">
        <v>721</v>
      </c>
      <c r="AB5" s="78">
        <v>722</v>
      </c>
      <c r="AC5" s="78">
        <v>723</v>
      </c>
      <c r="AD5" s="78">
        <v>724</v>
      </c>
      <c r="AE5" s="78">
        <v>725</v>
      </c>
      <c r="AF5" s="78">
        <v>726</v>
      </c>
      <c r="AG5" s="78">
        <v>727</v>
      </c>
      <c r="AH5" s="78">
        <v>728</v>
      </c>
      <c r="AI5" s="78">
        <v>729</v>
      </c>
      <c r="AJ5" s="78">
        <v>730</v>
      </c>
      <c r="AK5" s="78">
        <v>731</v>
      </c>
      <c r="AL5" s="78">
        <v>732</v>
      </c>
      <c r="AM5" s="78">
        <v>733</v>
      </c>
      <c r="AN5" s="78">
        <v>734</v>
      </c>
      <c r="AO5" s="78">
        <v>735</v>
      </c>
      <c r="AP5" s="78">
        <v>736</v>
      </c>
      <c r="AQ5" s="78">
        <v>737</v>
      </c>
      <c r="AR5" s="78">
        <v>738</v>
      </c>
      <c r="AS5" s="78">
        <v>739</v>
      </c>
      <c r="AT5" s="78">
        <v>740</v>
      </c>
      <c r="AU5" s="78">
        <v>741</v>
      </c>
      <c r="AV5" s="78">
        <v>742</v>
      </c>
      <c r="AW5" s="78">
        <v>743</v>
      </c>
      <c r="AX5" s="78">
        <v>744</v>
      </c>
      <c r="AY5" s="78">
        <v>745</v>
      </c>
      <c r="AZ5" s="78">
        <v>746</v>
      </c>
      <c r="BA5" s="78">
        <v>747</v>
      </c>
      <c r="BB5" s="78">
        <v>748</v>
      </c>
      <c r="BC5" s="78">
        <v>749</v>
      </c>
      <c r="BD5" s="78">
        <v>750</v>
      </c>
      <c r="BE5" s="78">
        <v>751</v>
      </c>
      <c r="BF5" s="78">
        <v>752</v>
      </c>
      <c r="BG5" s="78">
        <v>753</v>
      </c>
      <c r="BH5" s="78">
        <v>754</v>
      </c>
      <c r="BI5" s="78">
        <v>755</v>
      </c>
      <c r="BJ5" s="78">
        <v>756</v>
      </c>
      <c r="BK5" s="78">
        <v>757</v>
      </c>
      <c r="BL5" s="78">
        <v>758</v>
      </c>
      <c r="BM5" s="78">
        <v>759</v>
      </c>
      <c r="BN5" s="78">
        <v>760</v>
      </c>
      <c r="BO5" s="78">
        <v>761</v>
      </c>
      <c r="BP5" s="78">
        <v>765</v>
      </c>
      <c r="BQ5" s="78">
        <v>766</v>
      </c>
      <c r="BR5" s="78">
        <v>767</v>
      </c>
      <c r="BS5" s="78">
        <v>768</v>
      </c>
      <c r="BT5" s="78">
        <v>769</v>
      </c>
      <c r="BU5" s="78">
        <v>770</v>
      </c>
      <c r="BV5" s="78">
        <v>771</v>
      </c>
      <c r="BW5" s="78">
        <v>772</v>
      </c>
      <c r="BX5" s="78">
        <v>773</v>
      </c>
      <c r="BY5" s="78">
        <v>774</v>
      </c>
      <c r="BZ5" s="78">
        <v>775</v>
      </c>
      <c r="CA5" s="78">
        <v>776</v>
      </c>
      <c r="CB5" s="78">
        <v>777</v>
      </c>
      <c r="CC5" s="78">
        <v>778</v>
      </c>
      <c r="CD5" s="78">
        <v>779</v>
      </c>
      <c r="CE5" s="78">
        <v>780</v>
      </c>
      <c r="CF5" s="78">
        <v>781</v>
      </c>
      <c r="CG5" s="78">
        <v>782</v>
      </c>
      <c r="CH5" s="78">
        <v>783</v>
      </c>
      <c r="CI5" s="78">
        <v>784</v>
      </c>
      <c r="CJ5" s="78">
        <v>785</v>
      </c>
      <c r="CK5" s="78">
        <v>904</v>
      </c>
      <c r="CL5" s="78">
        <v>905</v>
      </c>
      <c r="CM5" s="78">
        <v>906</v>
      </c>
      <c r="CN5" s="78">
        <v>90601</v>
      </c>
      <c r="CO5" s="78">
        <v>90602</v>
      </c>
      <c r="CP5" s="78">
        <v>907</v>
      </c>
      <c r="CQ5" s="78">
        <v>90701</v>
      </c>
      <c r="CR5" s="78">
        <v>90702</v>
      </c>
      <c r="CS5" s="78">
        <v>786</v>
      </c>
      <c r="CT5" s="78">
        <v>789</v>
      </c>
      <c r="CU5" s="78">
        <v>798</v>
      </c>
      <c r="CV5" s="79"/>
    </row>
    <row r="6" spans="1:100" ht="79.5" customHeight="1">
      <c r="A6" s="55" t="s">
        <v>141</v>
      </c>
      <c r="B6" s="55" t="s">
        <v>142</v>
      </c>
      <c r="C6" s="55" t="s">
        <v>143</v>
      </c>
      <c r="D6" s="56" t="s">
        <v>41</v>
      </c>
      <c r="E6" s="56" t="s">
        <v>42</v>
      </c>
      <c r="F6" s="56" t="s">
        <v>43</v>
      </c>
      <c r="G6" s="56" t="s">
        <v>44</v>
      </c>
      <c r="H6" s="56" t="s">
        <v>108</v>
      </c>
      <c r="I6" s="56" t="s">
        <v>45</v>
      </c>
      <c r="J6" s="56" t="s">
        <v>11</v>
      </c>
      <c r="K6" s="56" t="s">
        <v>103</v>
      </c>
      <c r="L6" s="56" t="s">
        <v>104</v>
      </c>
      <c r="M6" s="56" t="s">
        <v>96</v>
      </c>
      <c r="N6" s="56" t="s">
        <v>105</v>
      </c>
      <c r="O6" s="56" t="s">
        <v>38</v>
      </c>
      <c r="P6" s="56" t="s">
        <v>39</v>
      </c>
      <c r="Q6" s="56" t="s">
        <v>34</v>
      </c>
      <c r="R6" s="56" t="s">
        <v>262</v>
      </c>
      <c r="S6" s="56" t="s">
        <v>72</v>
      </c>
      <c r="T6" s="56" t="s">
        <v>73</v>
      </c>
      <c r="U6" s="56" t="s">
        <v>74</v>
      </c>
      <c r="V6" s="56" t="s">
        <v>75</v>
      </c>
      <c r="W6" s="56" t="s">
        <v>27</v>
      </c>
      <c r="X6" s="56" t="s">
        <v>12</v>
      </c>
      <c r="Y6" s="56" t="s">
        <v>81</v>
      </c>
      <c r="Z6" s="56" t="s">
        <v>82</v>
      </c>
      <c r="AA6" s="56" t="s">
        <v>83</v>
      </c>
      <c r="AB6" s="56" t="s">
        <v>84</v>
      </c>
      <c r="AC6" s="56" t="s">
        <v>53</v>
      </c>
      <c r="AD6" s="56" t="s">
        <v>54</v>
      </c>
      <c r="AE6" s="56" t="s">
        <v>85</v>
      </c>
      <c r="AF6" s="56" t="s">
        <v>86</v>
      </c>
      <c r="AG6" s="56" t="s">
        <v>32</v>
      </c>
      <c r="AH6" s="56" t="s">
        <v>77</v>
      </c>
      <c r="AI6" s="56" t="s">
        <v>13</v>
      </c>
      <c r="AJ6" s="56" t="s">
        <v>263</v>
      </c>
      <c r="AK6" s="56" t="s">
        <v>88</v>
      </c>
      <c r="AL6" s="56" t="s">
        <v>89</v>
      </c>
      <c r="AM6" s="56" t="s">
        <v>90</v>
      </c>
      <c r="AN6" s="56" t="s">
        <v>91</v>
      </c>
      <c r="AO6" s="56" t="s">
        <v>79</v>
      </c>
      <c r="AP6" s="56" t="s">
        <v>106</v>
      </c>
      <c r="AQ6" s="56" t="s">
        <v>28</v>
      </c>
      <c r="AR6" s="56" t="s">
        <v>35</v>
      </c>
      <c r="AS6" s="56" t="s">
        <v>36</v>
      </c>
      <c r="AT6" s="56" t="s">
        <v>46</v>
      </c>
      <c r="AU6" s="56" t="s">
        <v>47</v>
      </c>
      <c r="AV6" s="56" t="s">
        <v>48</v>
      </c>
      <c r="AW6" s="56" t="s">
        <v>49</v>
      </c>
      <c r="AX6" s="56" t="s">
        <v>50</v>
      </c>
      <c r="AY6" s="56" t="s">
        <v>97</v>
      </c>
      <c r="AZ6" s="56" t="s">
        <v>98</v>
      </c>
      <c r="BA6" s="56" t="s">
        <v>99</v>
      </c>
      <c r="BB6" s="56" t="s">
        <v>109</v>
      </c>
      <c r="BC6" s="56" t="s">
        <v>110</v>
      </c>
      <c r="BD6" s="56" t="s">
        <v>14</v>
      </c>
      <c r="BE6" s="56" t="s">
        <v>15</v>
      </c>
      <c r="BF6" s="56" t="s">
        <v>111</v>
      </c>
      <c r="BG6" s="56" t="s">
        <v>112</v>
      </c>
      <c r="BH6" s="56" t="s">
        <v>113</v>
      </c>
      <c r="BI6" s="56" t="s">
        <v>100</v>
      </c>
      <c r="BJ6" s="56" t="s">
        <v>101</v>
      </c>
      <c r="BK6" s="56" t="s">
        <v>114</v>
      </c>
      <c r="BL6" s="56" t="s">
        <v>115</v>
      </c>
      <c r="BM6" s="56" t="s">
        <v>116</v>
      </c>
      <c r="BN6" s="56" t="s">
        <v>118</v>
      </c>
      <c r="BO6" s="56" t="s">
        <v>51</v>
      </c>
      <c r="BP6" s="56" t="s">
        <v>55</v>
      </c>
      <c r="BQ6" s="56" t="s">
        <v>56</v>
      </c>
      <c r="BR6" s="56" t="s">
        <v>57</v>
      </c>
      <c r="BS6" s="56" t="s">
        <v>58</v>
      </c>
      <c r="BT6" s="56" t="s">
        <v>92</v>
      </c>
      <c r="BU6" s="56" t="s">
        <v>264</v>
      </c>
      <c r="BV6" s="56" t="s">
        <v>94</v>
      </c>
      <c r="BW6" s="56" t="s">
        <v>59</v>
      </c>
      <c r="BX6" s="56" t="s">
        <v>60</v>
      </c>
      <c r="BY6" s="56" t="s">
        <v>61</v>
      </c>
      <c r="BZ6" s="56" t="s">
        <v>62</v>
      </c>
      <c r="CA6" s="56" t="s">
        <v>63</v>
      </c>
      <c r="CB6" s="56" t="s">
        <v>64</v>
      </c>
      <c r="CC6" s="56" t="s">
        <v>65</v>
      </c>
      <c r="CD6" s="56" t="s">
        <v>66</v>
      </c>
      <c r="CE6" s="56" t="s">
        <v>67</v>
      </c>
      <c r="CF6" s="56" t="s">
        <v>68</v>
      </c>
      <c r="CG6" s="56" t="s">
        <v>69</v>
      </c>
      <c r="CH6" s="56" t="s">
        <v>70</v>
      </c>
      <c r="CI6" s="56" t="s">
        <v>17</v>
      </c>
      <c r="CJ6" s="56" t="s">
        <v>18</v>
      </c>
      <c r="CK6" s="56" t="s">
        <v>19</v>
      </c>
      <c r="CL6" s="56" t="s">
        <v>20</v>
      </c>
      <c r="CM6" s="56" t="s">
        <v>21</v>
      </c>
      <c r="CN6" s="56" t="s">
        <v>22</v>
      </c>
      <c r="CO6" s="56" t="s">
        <v>23</v>
      </c>
      <c r="CP6" s="56" t="s">
        <v>24</v>
      </c>
      <c r="CQ6" s="56" t="s">
        <v>22</v>
      </c>
      <c r="CR6" s="56" t="s">
        <v>23</v>
      </c>
      <c r="CS6" s="56" t="s">
        <v>25</v>
      </c>
      <c r="CT6" s="56" t="s">
        <v>120</v>
      </c>
      <c r="CU6" s="56" t="s">
        <v>121</v>
      </c>
      <c r="CV6" s="79" t="s">
        <v>265</v>
      </c>
    </row>
    <row r="7" spans="1:100" ht="12.75" customHeight="1">
      <c r="A7" s="57" t="s">
        <v>146</v>
      </c>
      <c r="B7" s="17">
        <v>1020</v>
      </c>
      <c r="C7" s="58" t="s">
        <v>147</v>
      </c>
      <c r="D7" s="19">
        <f t="shared" ref="D7:D16" ca="1" si="0">+E7+F7+G7</f>
        <v>0</v>
      </c>
      <c r="E7" s="18">
        <f t="shared" ref="E7:S16" ca="1" si="1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1"/>
        <v>0</v>
      </c>
      <c r="G7" s="18">
        <f t="shared" ca="1" si="1"/>
        <v>0</v>
      </c>
      <c r="H7" s="18">
        <f t="shared" ca="1" si="1"/>
        <v>0</v>
      </c>
      <c r="I7" s="18">
        <f t="shared" ca="1" si="1"/>
        <v>0</v>
      </c>
      <c r="J7" s="18">
        <f t="shared" ca="1" si="1"/>
        <v>0</v>
      </c>
      <c r="K7" s="18">
        <f t="shared" ca="1" si="1"/>
        <v>0</v>
      </c>
      <c r="L7" s="18">
        <f t="shared" ca="1" si="1"/>
        <v>0</v>
      </c>
      <c r="M7" s="18">
        <f t="shared" ca="1" si="1"/>
        <v>0</v>
      </c>
      <c r="N7" s="18">
        <f t="shared" ca="1" si="1"/>
        <v>0</v>
      </c>
      <c r="O7" s="18">
        <f t="shared" ca="1" si="1"/>
        <v>0</v>
      </c>
      <c r="P7" s="18">
        <f t="shared" ca="1" si="1"/>
        <v>0</v>
      </c>
      <c r="Q7" s="18">
        <f t="shared" ca="1" si="1"/>
        <v>0</v>
      </c>
      <c r="R7" s="18">
        <f t="shared" ca="1" si="1"/>
        <v>0</v>
      </c>
      <c r="S7" s="18">
        <f t="shared" ca="1" si="1"/>
        <v>0</v>
      </c>
      <c r="T7" s="18">
        <f t="shared" ref="T7:T16" ca="1" si="2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U7" s="18">
        <f t="shared" ref="U7:AJ16" ca="1" si="3">IFERROR(IF($C$2="Yurtiçi",INDIRECT("'"&amp;$B$2&amp;"'!"&amp;ADDRESS(MATCH($B7,INDIRECT("'"&amp;$B$2&amp;"'!$B$1:$B$1095"),0),MATCH(U$5,INDIRECT("'"&amp;$B$2&amp;"'!5:5"),0))),IF($C$2="Yurtdışı",INDIRECT("'"&amp;$B$2&amp;"'!"&amp;ADDRESS(MATCH($B7,INDIRECT("'"&amp;$B$2&amp;"'!$B$1:$B$1095"),0),MATCH(U$5,INDIRECT("'"&amp;$B$2&amp;"'!5:5"),0)+1)),INDIRECT("'"&amp;$B$2&amp;"'!"&amp;ADDRESS(MATCH($B7,INDIRECT("'"&amp;$B$2&amp;"'!$B$1:$B$1095"),0),MATCH(U$5,INDIRECT("'"&amp;$B$2&amp;"'!5:5"),0)))+INDIRECT("'"&amp;$B$2&amp;"'!"&amp;ADDRESS(MATCH($B7,INDIRECT("'"&amp;$B$2&amp;"'!$B$1:$B$1095"),0),MATCH(U$5,INDIRECT("'"&amp;$B$2&amp;"'!5:5"),0)+1)))),0)</f>
        <v>0</v>
      </c>
      <c r="V7" s="18">
        <f t="shared" ca="1" si="3"/>
        <v>0</v>
      </c>
      <c r="W7" s="18">
        <f t="shared" ca="1" si="3"/>
        <v>0</v>
      </c>
      <c r="X7" s="18">
        <f t="shared" ca="1" si="3"/>
        <v>0</v>
      </c>
      <c r="Y7" s="18">
        <f t="shared" ca="1" si="3"/>
        <v>0</v>
      </c>
      <c r="Z7" s="18">
        <f t="shared" ca="1" si="3"/>
        <v>0</v>
      </c>
      <c r="AA7" s="18">
        <f t="shared" ca="1" si="3"/>
        <v>0</v>
      </c>
      <c r="AB7" s="18">
        <f t="shared" ca="1" si="3"/>
        <v>0</v>
      </c>
      <c r="AC7" s="18">
        <f t="shared" ca="1" si="3"/>
        <v>0</v>
      </c>
      <c r="AD7" s="18">
        <f t="shared" ca="1" si="3"/>
        <v>0</v>
      </c>
      <c r="AE7" s="18">
        <f t="shared" ca="1" si="3"/>
        <v>0</v>
      </c>
      <c r="AF7" s="18">
        <f t="shared" ca="1" si="3"/>
        <v>0</v>
      </c>
      <c r="AG7" s="18">
        <f t="shared" ca="1" si="3"/>
        <v>0</v>
      </c>
      <c r="AH7" s="18">
        <f t="shared" ca="1" si="3"/>
        <v>0</v>
      </c>
      <c r="AI7" s="18">
        <f t="shared" ca="1" si="3"/>
        <v>0</v>
      </c>
      <c r="AJ7" s="18">
        <f t="shared" ca="1" si="3"/>
        <v>0</v>
      </c>
      <c r="AK7" s="18">
        <f t="shared" ref="AK7:AZ16" ca="1" si="4">IFERROR(IF($C$2="Yurtiçi",INDIRECT("'"&amp;$B$2&amp;"'!"&amp;ADDRESS(MATCH($B7,INDIRECT("'"&amp;$B$2&amp;"'!$B$1:$B$1095"),0),MATCH(AK$5,INDIRECT("'"&amp;$B$2&amp;"'!5:5"),0))),IF($C$2="Yurtdışı",INDIRECT("'"&amp;$B$2&amp;"'!"&amp;ADDRESS(MATCH($B7,INDIRECT("'"&amp;$B$2&amp;"'!$B$1:$B$1095"),0),MATCH(AK$5,INDIRECT("'"&amp;$B$2&amp;"'!5:5"),0)+1)),INDIRECT("'"&amp;$B$2&amp;"'!"&amp;ADDRESS(MATCH($B7,INDIRECT("'"&amp;$B$2&amp;"'!$B$1:$B$1095"),0),MATCH(AK$5,INDIRECT("'"&amp;$B$2&amp;"'!5:5"),0)))+INDIRECT("'"&amp;$B$2&amp;"'!"&amp;ADDRESS(MATCH($B7,INDIRECT("'"&amp;$B$2&amp;"'!$B$1:$B$1095"),0),MATCH(AK$5,INDIRECT("'"&amp;$B$2&amp;"'!5:5"),0)+1)))),0)</f>
        <v>0</v>
      </c>
      <c r="AL7" s="18">
        <f t="shared" ca="1" si="4"/>
        <v>0</v>
      </c>
      <c r="AM7" s="18">
        <f t="shared" ca="1" si="4"/>
        <v>0</v>
      </c>
      <c r="AN7" s="18">
        <f t="shared" ca="1" si="4"/>
        <v>0</v>
      </c>
      <c r="AO7" s="18">
        <f t="shared" ca="1" si="4"/>
        <v>0</v>
      </c>
      <c r="AP7" s="18">
        <f t="shared" ca="1" si="4"/>
        <v>0</v>
      </c>
      <c r="AQ7" s="18">
        <f t="shared" ca="1" si="4"/>
        <v>0</v>
      </c>
      <c r="AR7" s="18">
        <f t="shared" ca="1" si="4"/>
        <v>0</v>
      </c>
      <c r="AS7" s="18">
        <f t="shared" ca="1" si="4"/>
        <v>0</v>
      </c>
      <c r="AT7" s="18">
        <f t="shared" ca="1" si="4"/>
        <v>0</v>
      </c>
      <c r="AU7" s="18">
        <f t="shared" ca="1" si="4"/>
        <v>0</v>
      </c>
      <c r="AV7" s="18">
        <f t="shared" ca="1" si="4"/>
        <v>0</v>
      </c>
      <c r="AW7" s="18">
        <f t="shared" ca="1" si="4"/>
        <v>0</v>
      </c>
      <c r="AX7" s="18">
        <f t="shared" ca="1" si="4"/>
        <v>0</v>
      </c>
      <c r="AY7" s="18">
        <f t="shared" ca="1" si="4"/>
        <v>0</v>
      </c>
      <c r="AZ7" s="18">
        <f t="shared" ca="1" si="4"/>
        <v>0</v>
      </c>
      <c r="BA7" s="18">
        <f t="shared" ref="BA7:BP16" ca="1" si="5">IFERROR(IF($C$2="Yurtiçi",INDIRECT("'"&amp;$B$2&amp;"'!"&amp;ADDRESS(MATCH($B7,INDIRECT("'"&amp;$B$2&amp;"'!$B$1:$B$1095"),0),MATCH(BA$5,INDIRECT("'"&amp;$B$2&amp;"'!5:5"),0))),IF($C$2="Yurtdışı",INDIRECT("'"&amp;$B$2&amp;"'!"&amp;ADDRESS(MATCH($B7,INDIRECT("'"&amp;$B$2&amp;"'!$B$1:$B$1095"),0),MATCH(BA$5,INDIRECT("'"&amp;$B$2&amp;"'!5:5"),0)+1)),INDIRECT("'"&amp;$B$2&amp;"'!"&amp;ADDRESS(MATCH($B7,INDIRECT("'"&amp;$B$2&amp;"'!$B$1:$B$1095"),0),MATCH(BA$5,INDIRECT("'"&amp;$B$2&amp;"'!5:5"),0)))+INDIRECT("'"&amp;$B$2&amp;"'!"&amp;ADDRESS(MATCH($B7,INDIRECT("'"&amp;$B$2&amp;"'!$B$1:$B$1095"),0),MATCH(BA$5,INDIRECT("'"&amp;$B$2&amp;"'!5:5"),0)+1)))),0)</f>
        <v>0</v>
      </c>
      <c r="BB7" s="18">
        <f t="shared" ca="1" si="5"/>
        <v>0</v>
      </c>
      <c r="BC7" s="18">
        <f t="shared" ca="1" si="5"/>
        <v>0</v>
      </c>
      <c r="BD7" s="18">
        <f t="shared" ca="1" si="5"/>
        <v>0</v>
      </c>
      <c r="BE7" s="18">
        <f t="shared" ca="1" si="5"/>
        <v>0</v>
      </c>
      <c r="BF7" s="18">
        <f t="shared" ca="1" si="5"/>
        <v>0</v>
      </c>
      <c r="BG7" s="18">
        <f t="shared" ca="1" si="5"/>
        <v>0</v>
      </c>
      <c r="BH7" s="18">
        <f t="shared" ca="1" si="5"/>
        <v>0</v>
      </c>
      <c r="BI7" s="18">
        <f t="shared" ca="1" si="5"/>
        <v>0</v>
      </c>
      <c r="BJ7" s="18">
        <f t="shared" ca="1" si="5"/>
        <v>0</v>
      </c>
      <c r="BK7" s="18">
        <f t="shared" ca="1" si="5"/>
        <v>0</v>
      </c>
      <c r="BL7" s="18">
        <f t="shared" ca="1" si="5"/>
        <v>0</v>
      </c>
      <c r="BM7" s="18">
        <f t="shared" ca="1" si="5"/>
        <v>0</v>
      </c>
      <c r="BN7" s="18">
        <f t="shared" ca="1" si="5"/>
        <v>0</v>
      </c>
      <c r="BO7" s="18">
        <f t="shared" ca="1" si="5"/>
        <v>0</v>
      </c>
      <c r="BP7" s="18">
        <f t="shared" ca="1" si="5"/>
        <v>0</v>
      </c>
      <c r="BQ7" s="18">
        <f t="shared" ref="BQ7:CF16" ca="1" si="6">IFERROR(IF($C$2="Yurtiçi",INDIRECT("'"&amp;$B$2&amp;"'!"&amp;ADDRESS(MATCH($B7,INDIRECT("'"&amp;$B$2&amp;"'!$B$1:$B$1095"),0),MATCH(BQ$5,INDIRECT("'"&amp;$B$2&amp;"'!5:5"),0))),IF($C$2="Yurtdışı",INDIRECT("'"&amp;$B$2&amp;"'!"&amp;ADDRESS(MATCH($B7,INDIRECT("'"&amp;$B$2&amp;"'!$B$1:$B$1095"),0),MATCH(BQ$5,INDIRECT("'"&amp;$B$2&amp;"'!5:5"),0)+1)),INDIRECT("'"&amp;$B$2&amp;"'!"&amp;ADDRESS(MATCH($B7,INDIRECT("'"&amp;$B$2&amp;"'!$B$1:$B$1095"),0),MATCH(BQ$5,INDIRECT("'"&amp;$B$2&amp;"'!5:5"),0)))+INDIRECT("'"&amp;$B$2&amp;"'!"&amp;ADDRESS(MATCH($B7,INDIRECT("'"&amp;$B$2&amp;"'!$B$1:$B$1095"),0),MATCH(BQ$5,INDIRECT("'"&amp;$B$2&amp;"'!5:5"),0)+1)))),0)</f>
        <v>0</v>
      </c>
      <c r="BR7" s="18">
        <f t="shared" ca="1" si="6"/>
        <v>0</v>
      </c>
      <c r="BS7" s="18">
        <f t="shared" ca="1" si="6"/>
        <v>0</v>
      </c>
      <c r="BT7" s="18">
        <f t="shared" ca="1" si="6"/>
        <v>0</v>
      </c>
      <c r="BU7" s="18">
        <f t="shared" ca="1" si="6"/>
        <v>0</v>
      </c>
      <c r="BV7" s="18">
        <f t="shared" ca="1" si="6"/>
        <v>0</v>
      </c>
      <c r="BW7" s="18">
        <f t="shared" ca="1" si="6"/>
        <v>0</v>
      </c>
      <c r="BX7" s="18">
        <f t="shared" ca="1" si="6"/>
        <v>0</v>
      </c>
      <c r="BY7" s="18">
        <f t="shared" ca="1" si="6"/>
        <v>0</v>
      </c>
      <c r="BZ7" s="18">
        <f t="shared" ca="1" si="6"/>
        <v>0</v>
      </c>
      <c r="CA7" s="18">
        <f t="shared" ca="1" si="6"/>
        <v>0</v>
      </c>
      <c r="CB7" s="18">
        <f t="shared" ca="1" si="6"/>
        <v>0</v>
      </c>
      <c r="CC7" s="18">
        <f t="shared" ca="1" si="6"/>
        <v>0</v>
      </c>
      <c r="CD7" s="18">
        <f t="shared" ca="1" si="6"/>
        <v>0</v>
      </c>
      <c r="CE7" s="18">
        <f t="shared" ca="1" si="6"/>
        <v>0</v>
      </c>
      <c r="CF7" s="18">
        <f t="shared" ca="1" si="6"/>
        <v>0</v>
      </c>
      <c r="CG7" s="18">
        <f t="shared" ref="CD7:CI16" ca="1" si="7">IFERROR(IF($C$2="Yurtiçi",INDIRECT("'"&amp;$B$2&amp;"'!"&amp;ADDRESS(MATCH($B7,INDIRECT("'"&amp;$B$2&amp;"'!$B$1:$B$1095"),0),MATCH(CG$5,INDIRECT("'"&amp;$B$2&amp;"'!5:5"),0))),IF($C$2="Yurtdışı",INDIRECT("'"&amp;$B$2&amp;"'!"&amp;ADDRESS(MATCH($B7,INDIRECT("'"&amp;$B$2&amp;"'!$B$1:$B$1095"),0),MATCH(CG$5,INDIRECT("'"&amp;$B$2&amp;"'!5:5"),0)+1)),INDIRECT("'"&amp;$B$2&amp;"'!"&amp;ADDRESS(MATCH($B7,INDIRECT("'"&amp;$B$2&amp;"'!$B$1:$B$1095"),0),MATCH(CG$5,INDIRECT("'"&amp;$B$2&amp;"'!5:5"),0)))+INDIRECT("'"&amp;$B$2&amp;"'!"&amp;ADDRESS(MATCH($B7,INDIRECT("'"&amp;$B$2&amp;"'!$B$1:$B$1095"),0),MATCH(CG$5,INDIRECT("'"&amp;$B$2&amp;"'!5:5"),0)+1)))),0)</f>
        <v>0</v>
      </c>
      <c r="CH7" s="18">
        <f t="shared" ca="1" si="7"/>
        <v>0</v>
      </c>
      <c r="CI7" s="18">
        <f t="shared" ca="1" si="7"/>
        <v>0</v>
      </c>
      <c r="CJ7" s="19">
        <f t="shared" ref="CJ7:CJ16" ca="1" si="8">CK7+CL7+CM7+CP7</f>
        <v>0</v>
      </c>
      <c r="CK7" s="18">
        <f t="shared" ref="CK7:CL16" ca="1" si="9">IFERROR(IF($C$2="Yurtiçi",INDIRECT("'"&amp;$B$2&amp;"'!"&amp;ADDRESS(MATCH($B7,INDIRECT("'"&amp;$B$2&amp;"'!$B$1:$B$1095"),0),MATCH(CK$5,INDIRECT("'"&amp;$B$2&amp;"'!5:5"),0))),IF($C$2="Yurtdışı",INDIRECT("'"&amp;$B$2&amp;"'!"&amp;ADDRESS(MATCH($B7,INDIRECT("'"&amp;$B$2&amp;"'!$B$1:$B$1095"),0),MATCH(CK$5,INDIRECT("'"&amp;$B$2&amp;"'!5:5"),0)+1)),INDIRECT("'"&amp;$B$2&amp;"'!"&amp;ADDRESS(MATCH($B7,INDIRECT("'"&amp;$B$2&amp;"'!$B$1:$B$1095"),0),MATCH(CK$5,INDIRECT("'"&amp;$B$2&amp;"'!5:5"),0)))+INDIRECT("'"&amp;$B$2&amp;"'!"&amp;ADDRESS(MATCH($B7,INDIRECT("'"&amp;$B$2&amp;"'!$B$1:$B$1095"),0),MATCH(CK$5,INDIRECT("'"&amp;$B$2&amp;"'!5:5"),0)+1)))),0)</f>
        <v>0</v>
      </c>
      <c r="CL7" s="18">
        <f t="shared" ca="1" si="9"/>
        <v>0</v>
      </c>
      <c r="CM7" s="19">
        <f t="shared" ref="CM7:CM16" ca="1" si="10">+CN7+CO7</f>
        <v>0</v>
      </c>
      <c r="CN7" s="18">
        <f t="shared" ref="CN7:CO16" ca="1" si="11">IFERROR(IF($C$2="Yurtiçi",INDIRECT("'"&amp;$B$2&amp;"'!"&amp;ADDRESS(MATCH($B7,INDIRECT("'"&amp;$B$2&amp;"'!$B$1:$B$1095"),0),MATCH(CN$5,INDIRECT("'"&amp;$B$2&amp;"'!5:5"),0))),IF($C$2="Yurtdışı",INDIRECT("'"&amp;$B$2&amp;"'!"&amp;ADDRESS(MATCH($B7,INDIRECT("'"&amp;$B$2&amp;"'!$B$1:$B$1095"),0),MATCH(CN$5,INDIRECT("'"&amp;$B$2&amp;"'!5:5"),0)+1)),INDIRECT("'"&amp;$B$2&amp;"'!"&amp;ADDRESS(MATCH($B7,INDIRECT("'"&amp;$B$2&amp;"'!$B$1:$B$1095"),0),MATCH(CN$5,INDIRECT("'"&amp;$B$2&amp;"'!5:5"),0)))+INDIRECT("'"&amp;$B$2&amp;"'!"&amp;ADDRESS(MATCH($B7,INDIRECT("'"&amp;$B$2&amp;"'!$B$1:$B$1095"),0),MATCH(CN$5,INDIRECT("'"&amp;$B$2&amp;"'!5:5"),0)+1)))),0)</f>
        <v>0</v>
      </c>
      <c r="CO7" s="18">
        <f t="shared" ca="1" si="11"/>
        <v>0</v>
      </c>
      <c r="CP7" s="19">
        <f t="shared" ref="CP7:CP16" ca="1" si="12">+CQ7+CR7</f>
        <v>0</v>
      </c>
      <c r="CQ7" s="18">
        <f t="shared" ref="CQ7:CU16" ca="1" si="13">IFERROR(IF($C$2="Yurtiçi",INDIRECT("'"&amp;$B$2&amp;"'!"&amp;ADDRESS(MATCH($B7,INDIRECT("'"&amp;$B$2&amp;"'!$B$1:$B$1095"),0),MATCH(CQ$5,INDIRECT("'"&amp;$B$2&amp;"'!5:5"),0))),IF($C$2="Yurtdışı",INDIRECT("'"&amp;$B$2&amp;"'!"&amp;ADDRESS(MATCH($B7,INDIRECT("'"&amp;$B$2&amp;"'!$B$1:$B$1095"),0),MATCH(CQ$5,INDIRECT("'"&amp;$B$2&amp;"'!5:5"),0)+1)),INDIRECT("'"&amp;$B$2&amp;"'!"&amp;ADDRESS(MATCH($B7,INDIRECT("'"&amp;$B$2&amp;"'!$B$1:$B$1095"),0),MATCH(CQ$5,INDIRECT("'"&amp;$B$2&amp;"'!5:5"),0)))+INDIRECT("'"&amp;$B$2&amp;"'!"&amp;ADDRESS(MATCH($B7,INDIRECT("'"&amp;$B$2&amp;"'!$B$1:$B$1095"),0),MATCH(CQ$5,INDIRECT("'"&amp;$B$2&amp;"'!5:5"),0)+1)))),0)</f>
        <v>0</v>
      </c>
      <c r="CR7" s="18">
        <f t="shared" ca="1" si="13"/>
        <v>0</v>
      </c>
      <c r="CS7" s="18">
        <f t="shared" ca="1" si="13"/>
        <v>0</v>
      </c>
      <c r="CT7" s="18">
        <f t="shared" ca="1" si="13"/>
        <v>0</v>
      </c>
      <c r="CU7" s="18">
        <f t="shared" ca="1" si="13"/>
        <v>0</v>
      </c>
      <c r="CV7" s="19">
        <f t="shared" ref="CV7:CV16" ca="1" si="14">+D7+SUM(H7:CJ7)+SUM(CS7:CU7)</f>
        <v>0</v>
      </c>
    </row>
    <row r="8" spans="1:100" ht="12.75" customHeight="1">
      <c r="A8" s="57" t="s">
        <v>149</v>
      </c>
      <c r="B8" s="17">
        <v>1022</v>
      </c>
      <c r="C8" s="58" t="s">
        <v>147</v>
      </c>
      <c r="D8" s="19">
        <f t="shared" ca="1" si="0"/>
        <v>0</v>
      </c>
      <c r="E8" s="18">
        <f t="shared" ca="1" si="1"/>
        <v>0</v>
      </c>
      <c r="F8" s="18">
        <f t="shared" ca="1" si="1"/>
        <v>0</v>
      </c>
      <c r="G8" s="18">
        <f t="shared" ca="1" si="1"/>
        <v>0</v>
      </c>
      <c r="H8" s="18">
        <f t="shared" ca="1" si="1"/>
        <v>0</v>
      </c>
      <c r="I8" s="18">
        <f t="shared" ca="1" si="1"/>
        <v>0</v>
      </c>
      <c r="J8" s="18">
        <f t="shared" ca="1" si="1"/>
        <v>0</v>
      </c>
      <c r="K8" s="18">
        <f t="shared" ca="1" si="1"/>
        <v>0</v>
      </c>
      <c r="L8" s="18">
        <f t="shared" ca="1" si="1"/>
        <v>0</v>
      </c>
      <c r="M8" s="18">
        <f t="shared" ca="1" si="1"/>
        <v>0</v>
      </c>
      <c r="N8" s="18">
        <f t="shared" ca="1" si="1"/>
        <v>0</v>
      </c>
      <c r="O8" s="18">
        <f t="shared" ca="1" si="1"/>
        <v>0</v>
      </c>
      <c r="P8" s="18">
        <f t="shared" ca="1" si="1"/>
        <v>0</v>
      </c>
      <c r="Q8" s="18">
        <f t="shared" ca="1" si="1"/>
        <v>0</v>
      </c>
      <c r="R8" s="18">
        <f t="shared" ca="1" si="1"/>
        <v>0</v>
      </c>
      <c r="S8" s="18">
        <f t="shared" ca="1" si="1"/>
        <v>0</v>
      </c>
      <c r="T8" s="18">
        <f t="shared" ca="1" si="2"/>
        <v>0</v>
      </c>
      <c r="U8" s="18">
        <f t="shared" ca="1" si="3"/>
        <v>0</v>
      </c>
      <c r="V8" s="18">
        <f t="shared" ca="1" si="3"/>
        <v>0</v>
      </c>
      <c r="W8" s="18">
        <f t="shared" ca="1" si="3"/>
        <v>0</v>
      </c>
      <c r="X8" s="18">
        <f t="shared" ca="1" si="3"/>
        <v>0</v>
      </c>
      <c r="Y8" s="18">
        <f t="shared" ca="1" si="3"/>
        <v>0</v>
      </c>
      <c r="Z8" s="18">
        <f t="shared" ca="1" si="3"/>
        <v>0</v>
      </c>
      <c r="AA8" s="18">
        <f t="shared" ca="1" si="3"/>
        <v>0</v>
      </c>
      <c r="AB8" s="18">
        <f t="shared" ca="1" si="3"/>
        <v>0</v>
      </c>
      <c r="AC8" s="18">
        <f t="shared" ca="1" si="3"/>
        <v>0</v>
      </c>
      <c r="AD8" s="18">
        <f t="shared" ca="1" si="3"/>
        <v>0</v>
      </c>
      <c r="AE8" s="18">
        <f t="shared" ca="1" si="3"/>
        <v>0</v>
      </c>
      <c r="AF8" s="18">
        <f t="shared" ca="1" si="3"/>
        <v>0</v>
      </c>
      <c r="AG8" s="18">
        <f t="shared" ca="1" si="3"/>
        <v>0</v>
      </c>
      <c r="AH8" s="18">
        <f t="shared" ca="1" si="3"/>
        <v>0</v>
      </c>
      <c r="AI8" s="18">
        <f t="shared" ca="1" si="3"/>
        <v>0</v>
      </c>
      <c r="AJ8" s="18">
        <f t="shared" ca="1" si="3"/>
        <v>0</v>
      </c>
      <c r="AK8" s="18">
        <f t="shared" ca="1" si="4"/>
        <v>0</v>
      </c>
      <c r="AL8" s="18">
        <f t="shared" ca="1" si="4"/>
        <v>0</v>
      </c>
      <c r="AM8" s="18">
        <f t="shared" ca="1" si="4"/>
        <v>0</v>
      </c>
      <c r="AN8" s="18">
        <f t="shared" ca="1" si="4"/>
        <v>0</v>
      </c>
      <c r="AO8" s="18">
        <f t="shared" ca="1" si="4"/>
        <v>0</v>
      </c>
      <c r="AP8" s="18">
        <f t="shared" ca="1" si="4"/>
        <v>0</v>
      </c>
      <c r="AQ8" s="18">
        <f t="shared" ca="1" si="4"/>
        <v>0</v>
      </c>
      <c r="AR8" s="18">
        <f t="shared" ca="1" si="4"/>
        <v>0</v>
      </c>
      <c r="AS8" s="18">
        <f t="shared" ca="1" si="4"/>
        <v>0</v>
      </c>
      <c r="AT8" s="18">
        <f t="shared" ca="1" si="4"/>
        <v>0</v>
      </c>
      <c r="AU8" s="18">
        <f t="shared" ca="1" si="4"/>
        <v>0</v>
      </c>
      <c r="AV8" s="18">
        <f t="shared" ca="1" si="4"/>
        <v>0</v>
      </c>
      <c r="AW8" s="18">
        <f t="shared" ca="1" si="4"/>
        <v>0</v>
      </c>
      <c r="AX8" s="18">
        <f t="shared" ca="1" si="4"/>
        <v>0</v>
      </c>
      <c r="AY8" s="18">
        <f t="shared" ca="1" si="4"/>
        <v>0</v>
      </c>
      <c r="AZ8" s="18">
        <f t="shared" ca="1" si="4"/>
        <v>0</v>
      </c>
      <c r="BA8" s="18">
        <f t="shared" ca="1" si="5"/>
        <v>0</v>
      </c>
      <c r="BB8" s="18">
        <f t="shared" ca="1" si="5"/>
        <v>0</v>
      </c>
      <c r="BC8" s="18">
        <f t="shared" ca="1" si="5"/>
        <v>0</v>
      </c>
      <c r="BD8" s="18">
        <f t="shared" ca="1" si="5"/>
        <v>0</v>
      </c>
      <c r="BE8" s="18">
        <f t="shared" ca="1" si="5"/>
        <v>-296.41000000000003</v>
      </c>
      <c r="BF8" s="18">
        <f t="shared" ca="1" si="5"/>
        <v>0</v>
      </c>
      <c r="BG8" s="18">
        <f t="shared" ca="1" si="5"/>
        <v>0</v>
      </c>
      <c r="BH8" s="18">
        <f t="shared" ca="1" si="5"/>
        <v>0</v>
      </c>
      <c r="BI8" s="18">
        <f t="shared" ca="1" si="5"/>
        <v>0</v>
      </c>
      <c r="BJ8" s="18">
        <f t="shared" ca="1" si="5"/>
        <v>0</v>
      </c>
      <c r="BK8" s="18">
        <f t="shared" ca="1" si="5"/>
        <v>0</v>
      </c>
      <c r="BL8" s="18">
        <f t="shared" ca="1" si="5"/>
        <v>0</v>
      </c>
      <c r="BM8" s="18">
        <f t="shared" ca="1" si="5"/>
        <v>0</v>
      </c>
      <c r="BN8" s="18">
        <f t="shared" ca="1" si="5"/>
        <v>-678.45</v>
      </c>
      <c r="BO8" s="18">
        <f t="shared" ca="1" si="5"/>
        <v>0</v>
      </c>
      <c r="BP8" s="18">
        <f t="shared" ca="1" si="5"/>
        <v>0</v>
      </c>
      <c r="BQ8" s="18">
        <f t="shared" ca="1" si="6"/>
        <v>-112618</v>
      </c>
      <c r="BR8" s="18">
        <f t="shared" ca="1" si="6"/>
        <v>1030295.16</v>
      </c>
      <c r="BS8" s="18">
        <f t="shared" ca="1" si="6"/>
        <v>0</v>
      </c>
      <c r="BT8" s="18">
        <f t="shared" ca="1" si="6"/>
        <v>0</v>
      </c>
      <c r="BU8" s="18">
        <f t="shared" ca="1" si="6"/>
        <v>0</v>
      </c>
      <c r="BV8" s="18">
        <f t="shared" ca="1" si="6"/>
        <v>0</v>
      </c>
      <c r="BW8" s="18">
        <f t="shared" ca="1" si="6"/>
        <v>0</v>
      </c>
      <c r="BX8" s="18">
        <f t="shared" ca="1" si="6"/>
        <v>0</v>
      </c>
      <c r="BY8" s="18">
        <f t="shared" ca="1" si="6"/>
        <v>0</v>
      </c>
      <c r="BZ8" s="18">
        <f t="shared" ca="1" si="6"/>
        <v>0</v>
      </c>
      <c r="CA8" s="18">
        <f t="shared" ca="1" si="6"/>
        <v>0</v>
      </c>
      <c r="CB8" s="18">
        <f t="shared" ca="1" si="6"/>
        <v>0</v>
      </c>
      <c r="CC8" s="18">
        <f t="shared" ca="1" si="6"/>
        <v>0</v>
      </c>
      <c r="CD8" s="18">
        <f t="shared" ca="1" si="7"/>
        <v>0</v>
      </c>
      <c r="CE8" s="18">
        <f t="shared" ca="1" si="7"/>
        <v>0</v>
      </c>
      <c r="CF8" s="18">
        <f t="shared" ca="1" si="7"/>
        <v>0</v>
      </c>
      <c r="CG8" s="18">
        <f t="shared" ca="1" si="7"/>
        <v>0</v>
      </c>
      <c r="CH8" s="18">
        <f t="shared" ca="1" si="7"/>
        <v>0</v>
      </c>
      <c r="CI8" s="18">
        <f t="shared" ca="1" si="7"/>
        <v>0</v>
      </c>
      <c r="CJ8" s="19">
        <f t="shared" ca="1" si="8"/>
        <v>0</v>
      </c>
      <c r="CK8" s="18">
        <f t="shared" ca="1" si="9"/>
        <v>0</v>
      </c>
      <c r="CL8" s="18">
        <f t="shared" ca="1" si="9"/>
        <v>0</v>
      </c>
      <c r="CM8" s="19">
        <f t="shared" ca="1" si="10"/>
        <v>0</v>
      </c>
      <c r="CN8" s="18">
        <f t="shared" ca="1" si="11"/>
        <v>0</v>
      </c>
      <c r="CO8" s="18">
        <f t="shared" ca="1" si="11"/>
        <v>0</v>
      </c>
      <c r="CP8" s="19">
        <f t="shared" ca="1" si="12"/>
        <v>0</v>
      </c>
      <c r="CQ8" s="18">
        <f t="shared" ca="1" si="13"/>
        <v>0</v>
      </c>
      <c r="CR8" s="18">
        <f t="shared" ca="1" si="13"/>
        <v>0</v>
      </c>
      <c r="CS8" s="18">
        <f t="shared" ca="1" si="13"/>
        <v>0</v>
      </c>
      <c r="CT8" s="18">
        <f t="shared" ca="1" si="13"/>
        <v>0</v>
      </c>
      <c r="CU8" s="18">
        <f t="shared" ca="1" si="13"/>
        <v>0</v>
      </c>
      <c r="CV8" s="19">
        <f t="shared" ca="1" si="14"/>
        <v>916702.3</v>
      </c>
    </row>
    <row r="9" spans="1:100" ht="12.75" customHeight="1">
      <c r="A9" s="57" t="s">
        <v>151</v>
      </c>
      <c r="B9" s="17">
        <v>1025</v>
      </c>
      <c r="C9" s="58" t="s">
        <v>147</v>
      </c>
      <c r="D9" s="19">
        <f t="shared" ca="1" si="0"/>
        <v>514168629.75999832</v>
      </c>
      <c r="E9" s="18">
        <f t="shared" ca="1" si="1"/>
        <v>62195122.749999337</v>
      </c>
      <c r="F9" s="18">
        <f t="shared" ca="1" si="1"/>
        <v>291419360.95999902</v>
      </c>
      <c r="G9" s="18">
        <f t="shared" ca="1" si="1"/>
        <v>160554146.04999992</v>
      </c>
      <c r="H9" s="18">
        <f t="shared" ca="1" si="1"/>
        <v>14945846.98</v>
      </c>
      <c r="I9" s="18">
        <f t="shared" ca="1" si="1"/>
        <v>253601650.68000311</v>
      </c>
      <c r="J9" s="18">
        <f t="shared" ca="1" si="1"/>
        <v>4418681.34</v>
      </c>
      <c r="K9" s="18">
        <f t="shared" ca="1" si="1"/>
        <v>-537467.38000000198</v>
      </c>
      <c r="L9" s="18">
        <f t="shared" ca="1" si="1"/>
        <v>0</v>
      </c>
      <c r="M9" s="18">
        <f t="shared" ca="1" si="1"/>
        <v>2534030.29</v>
      </c>
      <c r="N9" s="18">
        <f t="shared" ca="1" si="1"/>
        <v>0</v>
      </c>
      <c r="O9" s="18">
        <f t="shared" ca="1" si="1"/>
        <v>45241269.429999895</v>
      </c>
      <c r="P9" s="18">
        <f t="shared" ca="1" si="1"/>
        <v>0</v>
      </c>
      <c r="Q9" s="18">
        <f t="shared" ca="1" si="1"/>
        <v>11829321.74</v>
      </c>
      <c r="R9" s="18">
        <f t="shared" ca="1" si="1"/>
        <v>0</v>
      </c>
      <c r="S9" s="18">
        <f t="shared" ca="1" si="1"/>
        <v>0</v>
      </c>
      <c r="T9" s="18">
        <f t="shared" ca="1" si="2"/>
        <v>3670031790.3358712</v>
      </c>
      <c r="U9" s="18">
        <f t="shared" ca="1" si="3"/>
        <v>13394308.859999999</v>
      </c>
      <c r="V9" s="18">
        <f t="shared" ca="1" si="3"/>
        <v>281909601.13997102</v>
      </c>
      <c r="W9" s="18">
        <f t="shared" ca="1" si="3"/>
        <v>1782779444.0499594</v>
      </c>
      <c r="X9" s="18">
        <f t="shared" ca="1" si="3"/>
        <v>0</v>
      </c>
      <c r="Y9" s="18">
        <f t="shared" ca="1" si="3"/>
        <v>17987370.849999998</v>
      </c>
      <c r="Z9" s="18">
        <f t="shared" ca="1" si="3"/>
        <v>48462721.689999118</v>
      </c>
      <c r="AA9" s="18">
        <f t="shared" ca="1" si="3"/>
        <v>0</v>
      </c>
      <c r="AB9" s="18">
        <f t="shared" ca="1" si="3"/>
        <v>0</v>
      </c>
      <c r="AC9" s="18">
        <f t="shared" ca="1" si="3"/>
        <v>7464841.9800000228</v>
      </c>
      <c r="AD9" s="18">
        <f t="shared" ca="1" si="3"/>
        <v>9788950.2899999805</v>
      </c>
      <c r="AE9" s="18">
        <f t="shared" ca="1" si="3"/>
        <v>0</v>
      </c>
      <c r="AF9" s="18">
        <f t="shared" ca="1" si="3"/>
        <v>-101361.83000000005</v>
      </c>
      <c r="AG9" s="18">
        <f t="shared" ca="1" si="3"/>
        <v>0</v>
      </c>
      <c r="AH9" s="18">
        <f t="shared" ca="1" si="3"/>
        <v>0</v>
      </c>
      <c r="AI9" s="18">
        <f t="shared" ca="1" si="3"/>
        <v>0</v>
      </c>
      <c r="AJ9" s="18">
        <f t="shared" ca="1" si="3"/>
        <v>4881114.1788021903</v>
      </c>
      <c r="AK9" s="18">
        <f t="shared" ca="1" si="4"/>
        <v>320567.8</v>
      </c>
      <c r="AL9" s="18">
        <f t="shared" ca="1" si="4"/>
        <v>0</v>
      </c>
      <c r="AM9" s="18">
        <f t="shared" ca="1" si="4"/>
        <v>12075262.570000011</v>
      </c>
      <c r="AN9" s="18">
        <f t="shared" ca="1" si="4"/>
        <v>527126.48</v>
      </c>
      <c r="AO9" s="18">
        <f t="shared" ca="1" si="4"/>
        <v>0</v>
      </c>
      <c r="AP9" s="18">
        <f t="shared" ca="1" si="4"/>
        <v>1637903.3699999999</v>
      </c>
      <c r="AQ9" s="18">
        <f t="shared" ca="1" si="4"/>
        <v>0</v>
      </c>
      <c r="AR9" s="18">
        <f t="shared" ca="1" si="4"/>
        <v>0</v>
      </c>
      <c r="AS9" s="18">
        <f t="shared" ca="1" si="4"/>
        <v>0</v>
      </c>
      <c r="AT9" s="18">
        <f t="shared" ca="1" si="4"/>
        <v>963906994.76000202</v>
      </c>
      <c r="AU9" s="18">
        <f t="shared" ca="1" si="4"/>
        <v>21043551.620000087</v>
      </c>
      <c r="AV9" s="18">
        <f t="shared" ca="1" si="4"/>
        <v>19453507.510000087</v>
      </c>
      <c r="AW9" s="18">
        <f t="shared" ca="1" si="4"/>
        <v>0</v>
      </c>
      <c r="AX9" s="18">
        <f t="shared" ca="1" si="4"/>
        <v>0</v>
      </c>
      <c r="AY9" s="18">
        <f t="shared" ca="1" si="4"/>
        <v>0</v>
      </c>
      <c r="AZ9" s="18">
        <f t="shared" ca="1" si="4"/>
        <v>0</v>
      </c>
      <c r="BA9" s="18">
        <f t="shared" ca="1" si="5"/>
        <v>0</v>
      </c>
      <c r="BB9" s="18">
        <f t="shared" ca="1" si="5"/>
        <v>0</v>
      </c>
      <c r="BC9" s="18">
        <f t="shared" ca="1" si="5"/>
        <v>0</v>
      </c>
      <c r="BD9" s="18">
        <f t="shared" ca="1" si="5"/>
        <v>254557460.72997445</v>
      </c>
      <c r="BE9" s="18">
        <f t="shared" ca="1" si="5"/>
        <v>0</v>
      </c>
      <c r="BF9" s="18">
        <f t="shared" ca="1" si="5"/>
        <v>0</v>
      </c>
      <c r="BG9" s="18">
        <f t="shared" ca="1" si="5"/>
        <v>0</v>
      </c>
      <c r="BH9" s="18">
        <f t="shared" ca="1" si="5"/>
        <v>0</v>
      </c>
      <c r="BI9" s="18">
        <f t="shared" ca="1" si="5"/>
        <v>0</v>
      </c>
      <c r="BJ9" s="18">
        <f t="shared" ca="1" si="5"/>
        <v>0</v>
      </c>
      <c r="BK9" s="18">
        <f t="shared" ca="1" si="5"/>
        <v>0</v>
      </c>
      <c r="BL9" s="18">
        <f t="shared" ca="1" si="5"/>
        <v>0</v>
      </c>
      <c r="BM9" s="18">
        <f t="shared" ca="1" si="5"/>
        <v>0</v>
      </c>
      <c r="BN9" s="18">
        <f t="shared" ca="1" si="5"/>
        <v>31388773.069998764</v>
      </c>
      <c r="BO9" s="18">
        <f t="shared" ca="1" si="5"/>
        <v>0</v>
      </c>
      <c r="BP9" s="18">
        <f t="shared" ca="1" si="5"/>
        <v>324547778.26000184</v>
      </c>
      <c r="BQ9" s="18">
        <f t="shared" ca="1" si="6"/>
        <v>0</v>
      </c>
      <c r="BR9" s="18">
        <f t="shared" ca="1" si="6"/>
        <v>87830127.689999998</v>
      </c>
      <c r="BS9" s="18">
        <f t="shared" ca="1" si="6"/>
        <v>45997521.810002364</v>
      </c>
      <c r="BT9" s="18">
        <f t="shared" ca="1" si="6"/>
        <v>0</v>
      </c>
      <c r="BU9" s="18">
        <f t="shared" ca="1" si="6"/>
        <v>0</v>
      </c>
      <c r="BV9" s="18">
        <f t="shared" ca="1" si="6"/>
        <v>0</v>
      </c>
      <c r="BW9" s="18">
        <f t="shared" ca="1" si="6"/>
        <v>0</v>
      </c>
      <c r="BX9" s="18">
        <f t="shared" ca="1" si="6"/>
        <v>8309666.5440499997</v>
      </c>
      <c r="BY9" s="18">
        <f t="shared" ca="1" si="6"/>
        <v>0</v>
      </c>
      <c r="BZ9" s="18">
        <f t="shared" ca="1" si="6"/>
        <v>0</v>
      </c>
      <c r="CA9" s="18">
        <f t="shared" ca="1" si="6"/>
        <v>93646269.665199995</v>
      </c>
      <c r="CB9" s="18">
        <f t="shared" ca="1" si="6"/>
        <v>5115112003.2988596</v>
      </c>
      <c r="CC9" s="18">
        <f t="shared" ca="1" si="6"/>
        <v>14372036.757649999</v>
      </c>
      <c r="CD9" s="18">
        <f t="shared" ca="1" si="7"/>
        <v>1019318016.370849</v>
      </c>
      <c r="CE9" s="18">
        <f t="shared" ca="1" si="7"/>
        <v>0</v>
      </c>
      <c r="CF9" s="18">
        <f t="shared" ca="1" si="7"/>
        <v>0</v>
      </c>
      <c r="CG9" s="18">
        <f t="shared" ca="1" si="7"/>
        <v>38085291.459100001</v>
      </c>
      <c r="CH9" s="18">
        <f t="shared" ca="1" si="7"/>
        <v>198996754.1457001</v>
      </c>
      <c r="CI9" s="18">
        <f t="shared" ca="1" si="7"/>
        <v>53156</v>
      </c>
      <c r="CJ9" s="19">
        <f t="shared" ca="1" si="8"/>
        <v>303226939.02999693</v>
      </c>
      <c r="CK9" s="18">
        <f t="shared" ca="1" si="9"/>
        <v>9691042.75</v>
      </c>
      <c r="CL9" s="18">
        <f t="shared" ca="1" si="9"/>
        <v>0</v>
      </c>
      <c r="CM9" s="19">
        <f t="shared" ca="1" si="10"/>
        <v>279241701.93999696</v>
      </c>
      <c r="CN9" s="18">
        <f t="shared" ca="1" si="11"/>
        <v>0</v>
      </c>
      <c r="CO9" s="18">
        <f t="shared" ca="1" si="11"/>
        <v>279241701.93999696</v>
      </c>
      <c r="CP9" s="19">
        <f t="shared" ca="1" si="12"/>
        <v>14294194.34</v>
      </c>
      <c r="CQ9" s="18">
        <f t="shared" ca="1" si="13"/>
        <v>590132.81999999995</v>
      </c>
      <c r="CR9" s="18">
        <f t="shared" ca="1" si="13"/>
        <v>13704061.52</v>
      </c>
      <c r="CS9" s="18">
        <f t="shared" ca="1" si="13"/>
        <v>941643.07000000007</v>
      </c>
      <c r="CT9" s="18">
        <f t="shared" ca="1" si="13"/>
        <v>0</v>
      </c>
      <c r="CU9" s="18">
        <f t="shared" ca="1" si="13"/>
        <v>0</v>
      </c>
      <c r="CV9" s="19">
        <f t="shared" ca="1" si="14"/>
        <v>15238149096.395992</v>
      </c>
    </row>
    <row r="10" spans="1:100" ht="12.75" customHeight="1">
      <c r="A10" s="57" t="s">
        <v>153</v>
      </c>
      <c r="B10" s="17">
        <v>1030</v>
      </c>
      <c r="C10" s="58" t="s">
        <v>147</v>
      </c>
      <c r="D10" s="19">
        <f t="shared" ca="1" si="0"/>
        <v>1655349252.6800001</v>
      </c>
      <c r="E10" s="18">
        <f t="shared" ca="1" si="1"/>
        <v>76218421.969999999</v>
      </c>
      <c r="F10" s="18">
        <f t="shared" ca="1" si="1"/>
        <v>157343435.44</v>
      </c>
      <c r="G10" s="18">
        <f t="shared" ca="1" si="1"/>
        <v>1421787395.27</v>
      </c>
      <c r="H10" s="18">
        <f t="shared" ca="1" si="1"/>
        <v>31084433.979999997</v>
      </c>
      <c r="I10" s="18">
        <f t="shared" ca="1" si="1"/>
        <v>642005336.91999996</v>
      </c>
      <c r="J10" s="18">
        <f t="shared" ca="1" si="1"/>
        <v>0</v>
      </c>
      <c r="K10" s="18">
        <f t="shared" ca="1" si="1"/>
        <v>113328220.94</v>
      </c>
      <c r="L10" s="18">
        <f t="shared" ca="1" si="1"/>
        <v>0</v>
      </c>
      <c r="M10" s="18">
        <f t="shared" ca="1" si="1"/>
        <v>0</v>
      </c>
      <c r="N10" s="18">
        <f t="shared" ca="1" si="1"/>
        <v>0</v>
      </c>
      <c r="O10" s="18">
        <f t="shared" ca="1" si="1"/>
        <v>165975232.03</v>
      </c>
      <c r="P10" s="18">
        <f t="shared" ca="1" si="1"/>
        <v>18812916.32</v>
      </c>
      <c r="Q10" s="18">
        <f t="shared" ca="1" si="1"/>
        <v>0</v>
      </c>
      <c r="R10" s="18">
        <f t="shared" ca="1" si="1"/>
        <v>0</v>
      </c>
      <c r="S10" s="18">
        <f t="shared" ca="1" si="1"/>
        <v>0</v>
      </c>
      <c r="T10" s="18">
        <f t="shared" ca="1" si="2"/>
        <v>10039063889.559999</v>
      </c>
      <c r="U10" s="18">
        <f t="shared" ca="1" si="3"/>
        <v>9248646.0700000003</v>
      </c>
      <c r="V10" s="18">
        <f t="shared" ca="1" si="3"/>
        <v>856640578</v>
      </c>
      <c r="W10" s="18">
        <f t="shared" ca="1" si="3"/>
        <v>4101612002.8100004</v>
      </c>
      <c r="X10" s="18">
        <f t="shared" ca="1" si="3"/>
        <v>0</v>
      </c>
      <c r="Y10" s="18">
        <f t="shared" ca="1" si="3"/>
        <v>166795893.13</v>
      </c>
      <c r="Z10" s="18">
        <f t="shared" ca="1" si="3"/>
        <v>597449894.09000003</v>
      </c>
      <c r="AA10" s="18">
        <f t="shared" ca="1" si="3"/>
        <v>0</v>
      </c>
      <c r="AB10" s="18">
        <f t="shared" ca="1" si="3"/>
        <v>0</v>
      </c>
      <c r="AC10" s="18">
        <f t="shared" ca="1" si="3"/>
        <v>9562412.5300000012</v>
      </c>
      <c r="AD10" s="18">
        <f t="shared" ca="1" si="3"/>
        <v>33528315.390000001</v>
      </c>
      <c r="AE10" s="18">
        <f t="shared" ca="1" si="3"/>
        <v>0</v>
      </c>
      <c r="AF10" s="18">
        <f t="shared" ca="1" si="3"/>
        <v>12318473.119999999</v>
      </c>
      <c r="AG10" s="18">
        <f t="shared" ca="1" si="3"/>
        <v>22677497.300000001</v>
      </c>
      <c r="AH10" s="18">
        <f t="shared" ca="1" si="3"/>
        <v>0</v>
      </c>
      <c r="AI10" s="18">
        <f t="shared" ca="1" si="3"/>
        <v>0</v>
      </c>
      <c r="AJ10" s="18">
        <f t="shared" ca="1" si="3"/>
        <v>2302678.39</v>
      </c>
      <c r="AK10" s="18">
        <f t="shared" ca="1" si="4"/>
        <v>38045.269999999997</v>
      </c>
      <c r="AL10" s="18">
        <f t="shared" ca="1" si="4"/>
        <v>0</v>
      </c>
      <c r="AM10" s="18">
        <f t="shared" ca="1" si="4"/>
        <v>39323754.100000001</v>
      </c>
      <c r="AN10" s="18">
        <f t="shared" ca="1" si="4"/>
        <v>0</v>
      </c>
      <c r="AO10" s="18">
        <f t="shared" ca="1" si="4"/>
        <v>0</v>
      </c>
      <c r="AP10" s="18">
        <f t="shared" ca="1" si="4"/>
        <v>65673138.899999999</v>
      </c>
      <c r="AQ10" s="18">
        <f t="shared" ca="1" si="4"/>
        <v>0</v>
      </c>
      <c r="AR10" s="18">
        <f t="shared" ca="1" si="4"/>
        <v>0</v>
      </c>
      <c r="AS10" s="18">
        <f t="shared" ca="1" si="4"/>
        <v>0</v>
      </c>
      <c r="AT10" s="18">
        <f t="shared" ca="1" si="4"/>
        <v>1673399941.0200002</v>
      </c>
      <c r="AU10" s="18">
        <f t="shared" ca="1" si="4"/>
        <v>63259529.940000005</v>
      </c>
      <c r="AV10" s="18">
        <f t="shared" ca="1" si="4"/>
        <v>23321269.84</v>
      </c>
      <c r="AW10" s="18">
        <f t="shared" ca="1" si="4"/>
        <v>0</v>
      </c>
      <c r="AX10" s="18">
        <f t="shared" ca="1" si="4"/>
        <v>21904043.710000001</v>
      </c>
      <c r="AY10" s="18">
        <f t="shared" ca="1" si="4"/>
        <v>0</v>
      </c>
      <c r="AZ10" s="18">
        <f t="shared" ca="1" si="4"/>
        <v>0</v>
      </c>
      <c r="BA10" s="18">
        <f t="shared" ca="1" si="5"/>
        <v>0</v>
      </c>
      <c r="BB10" s="18">
        <f t="shared" ca="1" si="5"/>
        <v>0</v>
      </c>
      <c r="BC10" s="18">
        <f t="shared" ca="1" si="5"/>
        <v>0</v>
      </c>
      <c r="BD10" s="18">
        <f t="shared" ca="1" si="5"/>
        <v>1715502801.75</v>
      </c>
      <c r="BE10" s="18">
        <f t="shared" ca="1" si="5"/>
        <v>107.7</v>
      </c>
      <c r="BF10" s="18">
        <f t="shared" ca="1" si="5"/>
        <v>0</v>
      </c>
      <c r="BG10" s="18">
        <f t="shared" ca="1" si="5"/>
        <v>0</v>
      </c>
      <c r="BH10" s="18">
        <f t="shared" ca="1" si="5"/>
        <v>0</v>
      </c>
      <c r="BI10" s="18">
        <f t="shared" ca="1" si="5"/>
        <v>88541778.310000002</v>
      </c>
      <c r="BJ10" s="18">
        <f t="shared" ca="1" si="5"/>
        <v>0</v>
      </c>
      <c r="BK10" s="18">
        <f t="shared" ca="1" si="5"/>
        <v>0</v>
      </c>
      <c r="BL10" s="18">
        <f t="shared" ca="1" si="5"/>
        <v>0</v>
      </c>
      <c r="BM10" s="18">
        <f t="shared" ca="1" si="5"/>
        <v>57129867.780000001</v>
      </c>
      <c r="BN10" s="18">
        <f t="shared" ca="1" si="5"/>
        <v>71272478.219999999</v>
      </c>
      <c r="BO10" s="18">
        <f t="shared" ca="1" si="5"/>
        <v>0</v>
      </c>
      <c r="BP10" s="18">
        <f t="shared" ca="1" si="5"/>
        <v>632192218.28000009</v>
      </c>
      <c r="BQ10" s="18">
        <f t="shared" ca="1" si="6"/>
        <v>4919590.04</v>
      </c>
      <c r="BR10" s="18">
        <f t="shared" ca="1" si="6"/>
        <v>203238642.84</v>
      </c>
      <c r="BS10" s="18">
        <f t="shared" ca="1" si="6"/>
        <v>464265481.06</v>
      </c>
      <c r="BT10" s="18">
        <f t="shared" ca="1" si="6"/>
        <v>0</v>
      </c>
      <c r="BU10" s="18">
        <f t="shared" ca="1" si="6"/>
        <v>0</v>
      </c>
      <c r="BV10" s="18">
        <f t="shared" ca="1" si="6"/>
        <v>0</v>
      </c>
      <c r="BW10" s="18">
        <f t="shared" ca="1" si="6"/>
        <v>0</v>
      </c>
      <c r="BX10" s="18">
        <f t="shared" ca="1" si="6"/>
        <v>1783474.93</v>
      </c>
      <c r="BY10" s="18">
        <f t="shared" ca="1" si="6"/>
        <v>0</v>
      </c>
      <c r="BZ10" s="18">
        <f t="shared" ca="1" si="6"/>
        <v>0</v>
      </c>
      <c r="CA10" s="18">
        <f t="shared" ca="1" si="6"/>
        <v>21483755.48</v>
      </c>
      <c r="CB10" s="18">
        <f t="shared" ca="1" si="6"/>
        <v>1160738308.97</v>
      </c>
      <c r="CC10" s="18">
        <f t="shared" ca="1" si="6"/>
        <v>3476023.6100000003</v>
      </c>
      <c r="CD10" s="18">
        <f t="shared" ca="1" si="7"/>
        <v>162775392.08000001</v>
      </c>
      <c r="CE10" s="18">
        <f t="shared" ca="1" si="7"/>
        <v>0</v>
      </c>
      <c r="CF10" s="18">
        <f t="shared" ca="1" si="7"/>
        <v>0</v>
      </c>
      <c r="CG10" s="18">
        <f t="shared" ca="1" si="7"/>
        <v>2797722.7800000003</v>
      </c>
      <c r="CH10" s="18">
        <f t="shared" ca="1" si="7"/>
        <v>23574598.979999997</v>
      </c>
      <c r="CI10" s="18">
        <f t="shared" ca="1" si="7"/>
        <v>4535763.95</v>
      </c>
      <c r="CJ10" s="19">
        <f t="shared" ca="1" si="8"/>
        <v>1186880046.6700001</v>
      </c>
      <c r="CK10" s="18">
        <f t="shared" ca="1" si="9"/>
        <v>806502.67</v>
      </c>
      <c r="CL10" s="18">
        <f t="shared" ca="1" si="9"/>
        <v>0</v>
      </c>
      <c r="CM10" s="19">
        <f t="shared" ca="1" si="10"/>
        <v>474546835.27999997</v>
      </c>
      <c r="CN10" s="18">
        <f t="shared" ca="1" si="11"/>
        <v>0</v>
      </c>
      <c r="CO10" s="18">
        <f t="shared" ca="1" si="11"/>
        <v>474546835.27999997</v>
      </c>
      <c r="CP10" s="19">
        <f t="shared" ca="1" si="12"/>
        <v>711526708.72000003</v>
      </c>
      <c r="CQ10" s="18">
        <f t="shared" ca="1" si="13"/>
        <v>0</v>
      </c>
      <c r="CR10" s="18">
        <f t="shared" ca="1" si="13"/>
        <v>711526708.72000003</v>
      </c>
      <c r="CS10" s="18">
        <f t="shared" ca="1" si="13"/>
        <v>16754914.6</v>
      </c>
      <c r="CT10" s="18">
        <f t="shared" ca="1" si="13"/>
        <v>0</v>
      </c>
      <c r="CU10" s="18">
        <f t="shared" ca="1" si="13"/>
        <v>0</v>
      </c>
      <c r="CV10" s="19">
        <f t="shared" ca="1" si="14"/>
        <v>26186538364.07</v>
      </c>
    </row>
    <row r="11" spans="1:100" ht="12.75" customHeight="1">
      <c r="A11" s="57" t="s">
        <v>155</v>
      </c>
      <c r="B11" s="17">
        <v>1036</v>
      </c>
      <c r="C11" s="58" t="s">
        <v>147</v>
      </c>
      <c r="D11" s="19">
        <f t="shared" ca="1" si="0"/>
        <v>0</v>
      </c>
      <c r="E11" s="18">
        <f t="shared" ca="1" si="1"/>
        <v>0</v>
      </c>
      <c r="F11" s="18">
        <f t="shared" ca="1" si="1"/>
        <v>0</v>
      </c>
      <c r="G11" s="18">
        <f t="shared" ca="1" si="1"/>
        <v>0</v>
      </c>
      <c r="H11" s="18">
        <f t="shared" ca="1" si="1"/>
        <v>0</v>
      </c>
      <c r="I11" s="18">
        <f t="shared" ca="1" si="1"/>
        <v>0</v>
      </c>
      <c r="J11" s="18">
        <f t="shared" ca="1" si="1"/>
        <v>0</v>
      </c>
      <c r="K11" s="18">
        <f t="shared" ca="1" si="1"/>
        <v>0</v>
      </c>
      <c r="L11" s="18">
        <f t="shared" ca="1" si="1"/>
        <v>0</v>
      </c>
      <c r="M11" s="18">
        <f t="shared" ca="1" si="1"/>
        <v>0</v>
      </c>
      <c r="N11" s="18">
        <f t="shared" ca="1" si="1"/>
        <v>0</v>
      </c>
      <c r="O11" s="18">
        <f t="shared" ca="1" si="1"/>
        <v>0</v>
      </c>
      <c r="P11" s="18">
        <f t="shared" ca="1" si="1"/>
        <v>0</v>
      </c>
      <c r="Q11" s="18">
        <f t="shared" ca="1" si="1"/>
        <v>0</v>
      </c>
      <c r="R11" s="18">
        <f t="shared" ca="1" si="1"/>
        <v>0</v>
      </c>
      <c r="S11" s="18">
        <f t="shared" ca="1" si="1"/>
        <v>0</v>
      </c>
      <c r="T11" s="18">
        <f t="shared" ca="1" si="2"/>
        <v>0</v>
      </c>
      <c r="U11" s="18">
        <f t="shared" ca="1" si="3"/>
        <v>0</v>
      </c>
      <c r="V11" s="18">
        <f t="shared" ca="1" si="3"/>
        <v>0</v>
      </c>
      <c r="W11" s="18">
        <f t="shared" ca="1" si="3"/>
        <v>0</v>
      </c>
      <c r="X11" s="18">
        <f t="shared" ca="1" si="3"/>
        <v>0</v>
      </c>
      <c r="Y11" s="18">
        <f t="shared" ca="1" si="3"/>
        <v>0</v>
      </c>
      <c r="Z11" s="18">
        <f t="shared" ca="1" si="3"/>
        <v>0</v>
      </c>
      <c r="AA11" s="18">
        <f t="shared" ca="1" si="3"/>
        <v>0</v>
      </c>
      <c r="AB11" s="18">
        <f t="shared" ca="1" si="3"/>
        <v>0</v>
      </c>
      <c r="AC11" s="18">
        <f t="shared" ca="1" si="3"/>
        <v>0</v>
      </c>
      <c r="AD11" s="18">
        <f t="shared" ca="1" si="3"/>
        <v>0</v>
      </c>
      <c r="AE11" s="18">
        <f t="shared" ca="1" si="3"/>
        <v>0</v>
      </c>
      <c r="AF11" s="18">
        <f t="shared" ca="1" si="3"/>
        <v>0</v>
      </c>
      <c r="AG11" s="18">
        <f t="shared" ca="1" si="3"/>
        <v>0</v>
      </c>
      <c r="AH11" s="18">
        <f t="shared" ca="1" si="3"/>
        <v>0</v>
      </c>
      <c r="AI11" s="18">
        <f t="shared" ca="1" si="3"/>
        <v>0</v>
      </c>
      <c r="AJ11" s="18">
        <f t="shared" ca="1" si="3"/>
        <v>0</v>
      </c>
      <c r="AK11" s="18">
        <f t="shared" ca="1" si="4"/>
        <v>0</v>
      </c>
      <c r="AL11" s="18">
        <f t="shared" ca="1" si="4"/>
        <v>0</v>
      </c>
      <c r="AM11" s="18">
        <f t="shared" ca="1" si="4"/>
        <v>0</v>
      </c>
      <c r="AN11" s="18">
        <f t="shared" ca="1" si="4"/>
        <v>0</v>
      </c>
      <c r="AO11" s="18">
        <f t="shared" ca="1" si="4"/>
        <v>0</v>
      </c>
      <c r="AP11" s="18">
        <f t="shared" ca="1" si="4"/>
        <v>0</v>
      </c>
      <c r="AQ11" s="18">
        <f t="shared" ca="1" si="4"/>
        <v>0</v>
      </c>
      <c r="AR11" s="18">
        <f t="shared" ca="1" si="4"/>
        <v>0</v>
      </c>
      <c r="AS11" s="18">
        <f t="shared" ca="1" si="4"/>
        <v>0</v>
      </c>
      <c r="AT11" s="18">
        <f t="shared" ca="1" si="4"/>
        <v>0</v>
      </c>
      <c r="AU11" s="18">
        <f t="shared" ca="1" si="4"/>
        <v>0</v>
      </c>
      <c r="AV11" s="18">
        <f t="shared" ca="1" si="4"/>
        <v>0</v>
      </c>
      <c r="AW11" s="18">
        <f t="shared" ca="1" si="4"/>
        <v>0</v>
      </c>
      <c r="AX11" s="18">
        <f t="shared" ca="1" si="4"/>
        <v>0</v>
      </c>
      <c r="AY11" s="18">
        <f t="shared" ca="1" si="4"/>
        <v>0</v>
      </c>
      <c r="AZ11" s="18">
        <f t="shared" ca="1" si="4"/>
        <v>0</v>
      </c>
      <c r="BA11" s="18">
        <f t="shared" ca="1" si="5"/>
        <v>0</v>
      </c>
      <c r="BB11" s="18">
        <f t="shared" ca="1" si="5"/>
        <v>0</v>
      </c>
      <c r="BC11" s="18">
        <f t="shared" ca="1" si="5"/>
        <v>0</v>
      </c>
      <c r="BD11" s="18">
        <f t="shared" ca="1" si="5"/>
        <v>0</v>
      </c>
      <c r="BE11" s="18">
        <f t="shared" ca="1" si="5"/>
        <v>0</v>
      </c>
      <c r="BF11" s="18">
        <f t="shared" ca="1" si="5"/>
        <v>0</v>
      </c>
      <c r="BG11" s="18">
        <f t="shared" ca="1" si="5"/>
        <v>0</v>
      </c>
      <c r="BH11" s="18">
        <f t="shared" ca="1" si="5"/>
        <v>0</v>
      </c>
      <c r="BI11" s="18">
        <f t="shared" ca="1" si="5"/>
        <v>0</v>
      </c>
      <c r="BJ11" s="18">
        <f t="shared" ca="1" si="5"/>
        <v>0</v>
      </c>
      <c r="BK11" s="18">
        <f t="shared" ca="1" si="5"/>
        <v>0</v>
      </c>
      <c r="BL11" s="18">
        <f t="shared" ca="1" si="5"/>
        <v>0</v>
      </c>
      <c r="BM11" s="18">
        <f t="shared" ca="1" si="5"/>
        <v>0</v>
      </c>
      <c r="BN11" s="18">
        <f t="shared" ca="1" si="5"/>
        <v>0</v>
      </c>
      <c r="BO11" s="18">
        <f t="shared" ca="1" si="5"/>
        <v>0</v>
      </c>
      <c r="BP11" s="18">
        <f t="shared" ca="1" si="5"/>
        <v>0</v>
      </c>
      <c r="BQ11" s="18">
        <f t="shared" ca="1" si="6"/>
        <v>0</v>
      </c>
      <c r="BR11" s="18">
        <f t="shared" ca="1" si="6"/>
        <v>0</v>
      </c>
      <c r="BS11" s="18">
        <f t="shared" ca="1" si="6"/>
        <v>0</v>
      </c>
      <c r="BT11" s="18">
        <f t="shared" ca="1" si="6"/>
        <v>0</v>
      </c>
      <c r="BU11" s="18">
        <f t="shared" ca="1" si="6"/>
        <v>0</v>
      </c>
      <c r="BV11" s="18">
        <f t="shared" ca="1" si="6"/>
        <v>0</v>
      </c>
      <c r="BW11" s="18">
        <f t="shared" ca="1" si="6"/>
        <v>0</v>
      </c>
      <c r="BX11" s="18">
        <f t="shared" ca="1" si="6"/>
        <v>0</v>
      </c>
      <c r="BY11" s="18">
        <f t="shared" ca="1" si="6"/>
        <v>0</v>
      </c>
      <c r="BZ11" s="18">
        <f t="shared" ca="1" si="6"/>
        <v>0</v>
      </c>
      <c r="CA11" s="18">
        <f t="shared" ca="1" si="6"/>
        <v>0</v>
      </c>
      <c r="CB11" s="18">
        <f t="shared" ca="1" si="6"/>
        <v>0</v>
      </c>
      <c r="CC11" s="18">
        <f t="shared" ca="1" si="6"/>
        <v>0</v>
      </c>
      <c r="CD11" s="18">
        <f t="shared" ca="1" si="7"/>
        <v>0</v>
      </c>
      <c r="CE11" s="18">
        <f t="shared" ca="1" si="7"/>
        <v>0</v>
      </c>
      <c r="CF11" s="18">
        <f t="shared" ca="1" si="7"/>
        <v>0</v>
      </c>
      <c r="CG11" s="18">
        <f t="shared" ca="1" si="7"/>
        <v>0</v>
      </c>
      <c r="CH11" s="18">
        <f t="shared" ca="1" si="7"/>
        <v>0</v>
      </c>
      <c r="CI11" s="18">
        <f t="shared" ca="1" si="7"/>
        <v>0</v>
      </c>
      <c r="CJ11" s="19">
        <f t="shared" ca="1" si="8"/>
        <v>0</v>
      </c>
      <c r="CK11" s="18">
        <f t="shared" ca="1" si="9"/>
        <v>0</v>
      </c>
      <c r="CL11" s="18">
        <f t="shared" ca="1" si="9"/>
        <v>0</v>
      </c>
      <c r="CM11" s="19">
        <f t="shared" ca="1" si="10"/>
        <v>0</v>
      </c>
      <c r="CN11" s="18">
        <f t="shared" ca="1" si="11"/>
        <v>0</v>
      </c>
      <c r="CO11" s="18">
        <f t="shared" ca="1" si="11"/>
        <v>0</v>
      </c>
      <c r="CP11" s="19">
        <f t="shared" ca="1" si="12"/>
        <v>0</v>
      </c>
      <c r="CQ11" s="18">
        <f t="shared" ca="1" si="13"/>
        <v>0</v>
      </c>
      <c r="CR11" s="18">
        <f t="shared" ca="1" si="13"/>
        <v>0</v>
      </c>
      <c r="CS11" s="18">
        <f t="shared" ca="1" si="13"/>
        <v>0</v>
      </c>
      <c r="CT11" s="18">
        <f t="shared" ca="1" si="13"/>
        <v>0</v>
      </c>
      <c r="CU11" s="18">
        <f t="shared" ca="1" si="13"/>
        <v>0</v>
      </c>
      <c r="CV11" s="19">
        <f t="shared" ca="1" si="14"/>
        <v>0</v>
      </c>
    </row>
    <row r="12" spans="1:100" ht="12.75" customHeight="1">
      <c r="A12" s="57" t="s">
        <v>157</v>
      </c>
      <c r="B12" s="17">
        <v>1048</v>
      </c>
      <c r="C12" s="58" t="s">
        <v>147</v>
      </c>
      <c r="D12" s="19">
        <f t="shared" ca="1" si="0"/>
        <v>165095674.07000721</v>
      </c>
      <c r="E12" s="18">
        <f t="shared" ca="1" si="1"/>
        <v>73841315.670006722</v>
      </c>
      <c r="F12" s="18">
        <f t="shared" ca="1" si="1"/>
        <v>32719120.490000181</v>
      </c>
      <c r="G12" s="18">
        <f t="shared" ca="1" si="1"/>
        <v>58535237.910000309</v>
      </c>
      <c r="H12" s="18">
        <f t="shared" ca="1" si="1"/>
        <v>0</v>
      </c>
      <c r="I12" s="18">
        <f t="shared" ca="1" si="1"/>
        <v>198441694.38000029</v>
      </c>
      <c r="J12" s="18">
        <f t="shared" ca="1" si="1"/>
        <v>0</v>
      </c>
      <c r="K12" s="18">
        <f t="shared" ca="1" si="1"/>
        <v>0</v>
      </c>
      <c r="L12" s="18">
        <f t="shared" ca="1" si="1"/>
        <v>0</v>
      </c>
      <c r="M12" s="18">
        <f t="shared" ca="1" si="1"/>
        <v>0</v>
      </c>
      <c r="N12" s="18">
        <f t="shared" ca="1" si="1"/>
        <v>0</v>
      </c>
      <c r="O12" s="18">
        <f t="shared" ca="1" si="1"/>
        <v>6883043.4299999448</v>
      </c>
      <c r="P12" s="18">
        <f t="shared" ca="1" si="1"/>
        <v>0</v>
      </c>
      <c r="Q12" s="18">
        <f t="shared" ca="1" si="1"/>
        <v>1119739.5</v>
      </c>
      <c r="R12" s="18">
        <f t="shared" ca="1" si="1"/>
        <v>0</v>
      </c>
      <c r="S12" s="18">
        <f t="shared" ca="1" si="1"/>
        <v>0</v>
      </c>
      <c r="T12" s="18">
        <f t="shared" ca="1" si="2"/>
        <v>4450807169.25002</v>
      </c>
      <c r="U12" s="18">
        <f t="shared" ca="1" si="3"/>
        <v>57373612.490000002</v>
      </c>
      <c r="V12" s="18">
        <f t="shared" ca="1" si="3"/>
        <v>294378958.78999799</v>
      </c>
      <c r="W12" s="18">
        <f t="shared" ca="1" si="3"/>
        <v>2616219357.9399972</v>
      </c>
      <c r="X12" s="18">
        <f t="shared" ca="1" si="3"/>
        <v>0</v>
      </c>
      <c r="Y12" s="18">
        <f t="shared" ca="1" si="3"/>
        <v>9943143.1699999925</v>
      </c>
      <c r="Z12" s="18">
        <f t="shared" ca="1" si="3"/>
        <v>8541150.2899968605</v>
      </c>
      <c r="AA12" s="18">
        <f t="shared" ca="1" si="3"/>
        <v>0</v>
      </c>
      <c r="AB12" s="18">
        <f t="shared" ca="1" si="3"/>
        <v>0</v>
      </c>
      <c r="AC12" s="18">
        <f t="shared" ca="1" si="3"/>
        <v>5624672.54</v>
      </c>
      <c r="AD12" s="18">
        <f t="shared" ca="1" si="3"/>
        <v>9872729.4500013329</v>
      </c>
      <c r="AE12" s="18">
        <f t="shared" ca="1" si="3"/>
        <v>0</v>
      </c>
      <c r="AF12" s="18">
        <f t="shared" ca="1" si="3"/>
        <v>0</v>
      </c>
      <c r="AG12" s="18">
        <f t="shared" ca="1" si="3"/>
        <v>3642595.87</v>
      </c>
      <c r="AH12" s="18">
        <f t="shared" ca="1" si="3"/>
        <v>17408293.900000002</v>
      </c>
      <c r="AI12" s="18">
        <f t="shared" ca="1" si="3"/>
        <v>47670.04</v>
      </c>
      <c r="AJ12" s="18">
        <f t="shared" ca="1" si="3"/>
        <v>2294931.16</v>
      </c>
      <c r="AK12" s="18">
        <f t="shared" ca="1" si="4"/>
        <v>31410</v>
      </c>
      <c r="AL12" s="18">
        <f t="shared" ca="1" si="4"/>
        <v>0</v>
      </c>
      <c r="AM12" s="18">
        <f t="shared" ca="1" si="4"/>
        <v>49750.539999999855</v>
      </c>
      <c r="AN12" s="18">
        <f t="shared" ca="1" si="4"/>
        <v>0</v>
      </c>
      <c r="AO12" s="18">
        <f t="shared" ca="1" si="4"/>
        <v>0</v>
      </c>
      <c r="AP12" s="18">
        <f t="shared" ca="1" si="4"/>
        <v>501514.58999999962</v>
      </c>
      <c r="AQ12" s="18">
        <f t="shared" ca="1" si="4"/>
        <v>0</v>
      </c>
      <c r="AR12" s="18">
        <f t="shared" ca="1" si="4"/>
        <v>0</v>
      </c>
      <c r="AS12" s="18">
        <f t="shared" ca="1" si="4"/>
        <v>0</v>
      </c>
      <c r="AT12" s="18">
        <f t="shared" ca="1" si="4"/>
        <v>1271691454.2899466</v>
      </c>
      <c r="AU12" s="18">
        <f t="shared" ca="1" si="4"/>
        <v>64707763.980001368</v>
      </c>
      <c r="AV12" s="18">
        <f t="shared" ca="1" si="4"/>
        <v>24265077.440000594</v>
      </c>
      <c r="AW12" s="18">
        <f t="shared" ca="1" si="4"/>
        <v>0</v>
      </c>
      <c r="AX12" s="18">
        <f t="shared" ca="1" si="4"/>
        <v>535085724.57998979</v>
      </c>
      <c r="AY12" s="18">
        <f t="shared" ca="1" si="4"/>
        <v>0</v>
      </c>
      <c r="AZ12" s="18">
        <f t="shared" ca="1" si="4"/>
        <v>0</v>
      </c>
      <c r="BA12" s="18">
        <f t="shared" ca="1" si="5"/>
        <v>0</v>
      </c>
      <c r="BB12" s="18">
        <f t="shared" ca="1" si="5"/>
        <v>0</v>
      </c>
      <c r="BC12" s="18">
        <f t="shared" ca="1" si="5"/>
        <v>0</v>
      </c>
      <c r="BD12" s="18">
        <f t="shared" ca="1" si="5"/>
        <v>1241296775.6999743</v>
      </c>
      <c r="BE12" s="18">
        <f t="shared" ca="1" si="5"/>
        <v>0</v>
      </c>
      <c r="BF12" s="18">
        <f t="shared" ca="1" si="5"/>
        <v>0</v>
      </c>
      <c r="BG12" s="18">
        <f t="shared" ca="1" si="5"/>
        <v>0</v>
      </c>
      <c r="BH12" s="18">
        <f t="shared" ca="1" si="5"/>
        <v>0</v>
      </c>
      <c r="BI12" s="18">
        <f t="shared" ca="1" si="5"/>
        <v>0</v>
      </c>
      <c r="BJ12" s="18">
        <f t="shared" ca="1" si="5"/>
        <v>0</v>
      </c>
      <c r="BK12" s="18">
        <f t="shared" ca="1" si="5"/>
        <v>0</v>
      </c>
      <c r="BL12" s="18">
        <f t="shared" ca="1" si="5"/>
        <v>10235.639999998806</v>
      </c>
      <c r="BM12" s="18">
        <f t="shared" ca="1" si="5"/>
        <v>0</v>
      </c>
      <c r="BN12" s="18">
        <f t="shared" ca="1" si="5"/>
        <v>438364127.74945873</v>
      </c>
      <c r="BO12" s="18">
        <f t="shared" ca="1" si="5"/>
        <v>0</v>
      </c>
      <c r="BP12" s="18">
        <f t="shared" ca="1" si="5"/>
        <v>119531744.56999999</v>
      </c>
      <c r="BQ12" s="18">
        <f t="shared" ca="1" si="6"/>
        <v>0</v>
      </c>
      <c r="BR12" s="18">
        <f t="shared" ca="1" si="6"/>
        <v>1095675.2100000004</v>
      </c>
      <c r="BS12" s="18">
        <f t="shared" ca="1" si="6"/>
        <v>100145826.7199994</v>
      </c>
      <c r="BT12" s="18">
        <f t="shared" ca="1" si="6"/>
        <v>0</v>
      </c>
      <c r="BU12" s="18">
        <f t="shared" ca="1" si="6"/>
        <v>0</v>
      </c>
      <c r="BV12" s="18">
        <f t="shared" ca="1" si="6"/>
        <v>49750.539999999855</v>
      </c>
      <c r="BW12" s="18">
        <f t="shared" ca="1" si="6"/>
        <v>0</v>
      </c>
      <c r="BX12" s="18">
        <f t="shared" ca="1" si="6"/>
        <v>2572093.54</v>
      </c>
      <c r="BY12" s="18">
        <f t="shared" ca="1" si="6"/>
        <v>0</v>
      </c>
      <c r="BZ12" s="18">
        <f t="shared" ca="1" si="6"/>
        <v>0</v>
      </c>
      <c r="CA12" s="18">
        <f t="shared" ca="1" si="6"/>
        <v>49753063.869999997</v>
      </c>
      <c r="CB12" s="18">
        <f t="shared" ca="1" si="6"/>
        <v>1104379761.0700035</v>
      </c>
      <c r="CC12" s="18">
        <f t="shared" ca="1" si="6"/>
        <v>4935860.4399999995</v>
      </c>
      <c r="CD12" s="18">
        <f t="shared" ca="1" si="7"/>
        <v>408885604.65999985</v>
      </c>
      <c r="CE12" s="18">
        <f t="shared" ca="1" si="7"/>
        <v>0</v>
      </c>
      <c r="CF12" s="18">
        <f t="shared" ca="1" si="7"/>
        <v>0</v>
      </c>
      <c r="CG12" s="18">
        <f t="shared" ca="1" si="7"/>
        <v>11725682.23</v>
      </c>
      <c r="CH12" s="18">
        <f t="shared" ca="1" si="7"/>
        <v>143563382.16000018</v>
      </c>
      <c r="CI12" s="18">
        <f t="shared" ca="1" si="7"/>
        <v>0</v>
      </c>
      <c r="CJ12" s="19">
        <f t="shared" ca="1" si="8"/>
        <v>415841070.31999999</v>
      </c>
      <c r="CK12" s="18">
        <f t="shared" ca="1" si="9"/>
        <v>0</v>
      </c>
      <c r="CL12" s="18">
        <f t="shared" ca="1" si="9"/>
        <v>0</v>
      </c>
      <c r="CM12" s="19">
        <f t="shared" ca="1" si="10"/>
        <v>360724578.89999998</v>
      </c>
      <c r="CN12" s="18">
        <f t="shared" ca="1" si="11"/>
        <v>0</v>
      </c>
      <c r="CO12" s="18">
        <f t="shared" ca="1" si="11"/>
        <v>360724578.89999998</v>
      </c>
      <c r="CP12" s="19">
        <f t="shared" ca="1" si="12"/>
        <v>55116491.420000002</v>
      </c>
      <c r="CQ12" s="18">
        <f t="shared" ca="1" si="13"/>
        <v>0</v>
      </c>
      <c r="CR12" s="18">
        <f t="shared" ca="1" si="13"/>
        <v>55116491.420000002</v>
      </c>
      <c r="CS12" s="18">
        <f t="shared" ca="1" si="13"/>
        <v>272202.84999999998</v>
      </c>
      <c r="CT12" s="18">
        <f t="shared" ca="1" si="13"/>
        <v>0</v>
      </c>
      <c r="CU12" s="18">
        <f t="shared" ca="1" si="13"/>
        <v>0</v>
      </c>
      <c r="CV12" s="19">
        <f t="shared" ca="1" si="14"/>
        <v>13786449988.959396</v>
      </c>
    </row>
    <row r="13" spans="1:100" ht="12.75" customHeight="1">
      <c r="A13" s="57" t="s">
        <v>159</v>
      </c>
      <c r="B13" s="17">
        <v>1057</v>
      </c>
      <c r="C13" s="58" t="s">
        <v>147</v>
      </c>
      <c r="D13" s="19">
        <f t="shared" ca="1" si="0"/>
        <v>44420666.169999778</v>
      </c>
      <c r="E13" s="18">
        <f t="shared" ca="1" si="1"/>
        <v>31180865.498884495</v>
      </c>
      <c r="F13" s="18">
        <f t="shared" ca="1" si="1"/>
        <v>8583881.4453256764</v>
      </c>
      <c r="G13" s="18">
        <f t="shared" ca="1" si="1"/>
        <v>4655919.2257896084</v>
      </c>
      <c r="H13" s="18">
        <f t="shared" ca="1" si="1"/>
        <v>132256.39000000097</v>
      </c>
      <c r="I13" s="18">
        <f t="shared" ca="1" si="1"/>
        <v>33816431.160000049</v>
      </c>
      <c r="J13" s="18">
        <f t="shared" ca="1" si="1"/>
        <v>0</v>
      </c>
      <c r="K13" s="18">
        <f t="shared" ca="1" si="1"/>
        <v>0</v>
      </c>
      <c r="L13" s="18">
        <f t="shared" ca="1" si="1"/>
        <v>0</v>
      </c>
      <c r="M13" s="18">
        <f t="shared" ca="1" si="1"/>
        <v>0</v>
      </c>
      <c r="N13" s="18">
        <f t="shared" ca="1" si="1"/>
        <v>0</v>
      </c>
      <c r="O13" s="18">
        <f t="shared" ca="1" si="1"/>
        <v>1443352.0999999994</v>
      </c>
      <c r="P13" s="18">
        <f t="shared" ca="1" si="1"/>
        <v>0</v>
      </c>
      <c r="Q13" s="18">
        <f t="shared" ca="1" si="1"/>
        <v>0</v>
      </c>
      <c r="R13" s="18">
        <f t="shared" ca="1" si="1"/>
        <v>0</v>
      </c>
      <c r="S13" s="18">
        <f t="shared" ca="1" si="1"/>
        <v>0</v>
      </c>
      <c r="T13" s="18">
        <f t="shared" ca="1" si="2"/>
        <v>0</v>
      </c>
      <c r="U13" s="18">
        <f t="shared" ca="1" si="3"/>
        <v>0</v>
      </c>
      <c r="V13" s="18">
        <f t="shared" ca="1" si="3"/>
        <v>14029777.129999869</v>
      </c>
      <c r="W13" s="18">
        <f t="shared" ca="1" si="3"/>
        <v>170010230.15999982</v>
      </c>
      <c r="X13" s="18">
        <f t="shared" ca="1" si="3"/>
        <v>0</v>
      </c>
      <c r="Y13" s="18">
        <f t="shared" ca="1" si="3"/>
        <v>43874312.499999732</v>
      </c>
      <c r="Z13" s="18">
        <f t="shared" ca="1" si="3"/>
        <v>9123021.2800000422</v>
      </c>
      <c r="AA13" s="18">
        <f t="shared" ca="1" si="3"/>
        <v>0</v>
      </c>
      <c r="AB13" s="18">
        <f t="shared" ca="1" si="3"/>
        <v>0</v>
      </c>
      <c r="AC13" s="18">
        <f t="shared" ca="1" si="3"/>
        <v>1189173.5300000745</v>
      </c>
      <c r="AD13" s="18">
        <f t="shared" ca="1" si="3"/>
        <v>3560104.969999962</v>
      </c>
      <c r="AE13" s="18">
        <f t="shared" ca="1" si="3"/>
        <v>0</v>
      </c>
      <c r="AF13" s="18">
        <f t="shared" ca="1" si="3"/>
        <v>5951.25</v>
      </c>
      <c r="AG13" s="18">
        <f t="shared" ca="1" si="3"/>
        <v>0</v>
      </c>
      <c r="AH13" s="18">
        <f t="shared" ca="1" si="3"/>
        <v>0</v>
      </c>
      <c r="AI13" s="18">
        <f t="shared" ca="1" si="3"/>
        <v>0</v>
      </c>
      <c r="AJ13" s="18">
        <f t="shared" ca="1" si="3"/>
        <v>2537321.5299999998</v>
      </c>
      <c r="AK13" s="18">
        <f t="shared" ca="1" si="4"/>
        <v>600</v>
      </c>
      <c r="AL13" s="18">
        <f t="shared" ca="1" si="4"/>
        <v>0</v>
      </c>
      <c r="AM13" s="18">
        <f t="shared" ca="1" si="4"/>
        <v>3000</v>
      </c>
      <c r="AN13" s="18">
        <f t="shared" ca="1" si="4"/>
        <v>0</v>
      </c>
      <c r="AO13" s="18">
        <f t="shared" ca="1" si="4"/>
        <v>0</v>
      </c>
      <c r="AP13" s="18">
        <f t="shared" ca="1" si="4"/>
        <v>3563199.9500000109</v>
      </c>
      <c r="AQ13" s="18">
        <f t="shared" ca="1" si="4"/>
        <v>0</v>
      </c>
      <c r="AR13" s="18">
        <f t="shared" ca="1" si="4"/>
        <v>0</v>
      </c>
      <c r="AS13" s="18">
        <f t="shared" ca="1" si="4"/>
        <v>0</v>
      </c>
      <c r="AT13" s="18">
        <f t="shared" ca="1" si="4"/>
        <v>105736121.72000083</v>
      </c>
      <c r="AU13" s="18">
        <f t="shared" ca="1" si="4"/>
        <v>1618252.4099999934</v>
      </c>
      <c r="AV13" s="18">
        <f t="shared" ca="1" si="4"/>
        <v>6998360.9400000339</v>
      </c>
      <c r="AW13" s="18">
        <f t="shared" ca="1" si="4"/>
        <v>0</v>
      </c>
      <c r="AX13" s="18">
        <f t="shared" ca="1" si="4"/>
        <v>1079970.4199999881</v>
      </c>
      <c r="AY13" s="18">
        <f t="shared" ca="1" si="4"/>
        <v>0</v>
      </c>
      <c r="AZ13" s="18">
        <f t="shared" ca="1" si="4"/>
        <v>0</v>
      </c>
      <c r="BA13" s="18">
        <f t="shared" ca="1" si="5"/>
        <v>0</v>
      </c>
      <c r="BB13" s="18">
        <f t="shared" ca="1" si="5"/>
        <v>0</v>
      </c>
      <c r="BC13" s="18">
        <f t="shared" ca="1" si="5"/>
        <v>0</v>
      </c>
      <c r="BD13" s="18">
        <f t="shared" ca="1" si="5"/>
        <v>22782049.72000026</v>
      </c>
      <c r="BE13" s="18">
        <f t="shared" ca="1" si="5"/>
        <v>163832.62</v>
      </c>
      <c r="BF13" s="18">
        <f t="shared" ca="1" si="5"/>
        <v>0</v>
      </c>
      <c r="BG13" s="18">
        <f t="shared" ca="1" si="5"/>
        <v>0</v>
      </c>
      <c r="BH13" s="18">
        <f t="shared" ca="1" si="5"/>
        <v>0</v>
      </c>
      <c r="BI13" s="18">
        <f t="shared" ca="1" si="5"/>
        <v>0</v>
      </c>
      <c r="BJ13" s="18">
        <f t="shared" ca="1" si="5"/>
        <v>0</v>
      </c>
      <c r="BK13" s="18">
        <f t="shared" ca="1" si="5"/>
        <v>0</v>
      </c>
      <c r="BL13" s="18">
        <f t="shared" ca="1" si="5"/>
        <v>0</v>
      </c>
      <c r="BM13" s="18">
        <f t="shared" ca="1" si="5"/>
        <v>0</v>
      </c>
      <c r="BN13" s="18">
        <f t="shared" ca="1" si="5"/>
        <v>106247196.11999586</v>
      </c>
      <c r="BO13" s="18">
        <f t="shared" ca="1" si="5"/>
        <v>0</v>
      </c>
      <c r="BP13" s="18">
        <f t="shared" ca="1" si="5"/>
        <v>100618118.58000009</v>
      </c>
      <c r="BQ13" s="18">
        <f t="shared" ca="1" si="6"/>
        <v>75360.010000000009</v>
      </c>
      <c r="BR13" s="18">
        <f t="shared" ca="1" si="6"/>
        <v>1129929.1599999995</v>
      </c>
      <c r="BS13" s="18">
        <f t="shared" ca="1" si="6"/>
        <v>24298078.209999386</v>
      </c>
      <c r="BT13" s="18">
        <f t="shared" ca="1" si="6"/>
        <v>0</v>
      </c>
      <c r="BU13" s="18">
        <f t="shared" ca="1" si="6"/>
        <v>0</v>
      </c>
      <c r="BV13" s="18">
        <f t="shared" ca="1" si="6"/>
        <v>0</v>
      </c>
      <c r="BW13" s="18">
        <f t="shared" ca="1" si="6"/>
        <v>0</v>
      </c>
      <c r="BX13" s="18">
        <f t="shared" ca="1" si="6"/>
        <v>0</v>
      </c>
      <c r="BY13" s="18">
        <f t="shared" ca="1" si="6"/>
        <v>0</v>
      </c>
      <c r="BZ13" s="18">
        <f t="shared" ca="1" si="6"/>
        <v>0</v>
      </c>
      <c r="CA13" s="18">
        <f t="shared" ca="1" si="6"/>
        <v>0</v>
      </c>
      <c r="CB13" s="18">
        <f t="shared" ca="1" si="6"/>
        <v>0</v>
      </c>
      <c r="CC13" s="18">
        <f t="shared" ca="1" si="6"/>
        <v>0</v>
      </c>
      <c r="CD13" s="18">
        <f t="shared" ca="1" si="7"/>
        <v>0</v>
      </c>
      <c r="CE13" s="18">
        <f t="shared" ca="1" si="7"/>
        <v>0</v>
      </c>
      <c r="CF13" s="18">
        <f t="shared" ca="1" si="7"/>
        <v>0</v>
      </c>
      <c r="CG13" s="18">
        <f t="shared" ca="1" si="7"/>
        <v>0</v>
      </c>
      <c r="CH13" s="18">
        <f t="shared" ca="1" si="7"/>
        <v>0</v>
      </c>
      <c r="CI13" s="18">
        <f t="shared" ca="1" si="7"/>
        <v>0</v>
      </c>
      <c r="CJ13" s="19">
        <f t="shared" ca="1" si="8"/>
        <v>0</v>
      </c>
      <c r="CK13" s="18">
        <f t="shared" ca="1" si="9"/>
        <v>0</v>
      </c>
      <c r="CL13" s="18">
        <f t="shared" ca="1" si="9"/>
        <v>0</v>
      </c>
      <c r="CM13" s="19">
        <f t="shared" ca="1" si="10"/>
        <v>0</v>
      </c>
      <c r="CN13" s="18">
        <f t="shared" ca="1" si="11"/>
        <v>0</v>
      </c>
      <c r="CO13" s="18">
        <f t="shared" ca="1" si="11"/>
        <v>0</v>
      </c>
      <c r="CP13" s="19">
        <f t="shared" ca="1" si="12"/>
        <v>0</v>
      </c>
      <c r="CQ13" s="18">
        <f t="shared" ca="1" si="13"/>
        <v>0</v>
      </c>
      <c r="CR13" s="18">
        <f t="shared" ca="1" si="13"/>
        <v>0</v>
      </c>
      <c r="CS13" s="18">
        <f t="shared" ca="1" si="13"/>
        <v>296162.51999999932</v>
      </c>
      <c r="CT13" s="18">
        <f t="shared" ca="1" si="13"/>
        <v>0</v>
      </c>
      <c r="CU13" s="18">
        <f t="shared" ca="1" si="13"/>
        <v>0</v>
      </c>
      <c r="CV13" s="19">
        <f t="shared" ca="1" si="14"/>
        <v>698752830.54999566</v>
      </c>
    </row>
    <row r="14" spans="1:100" ht="12.75" customHeight="1">
      <c r="A14" s="57" t="s">
        <v>161</v>
      </c>
      <c r="B14" s="17">
        <v>2007</v>
      </c>
      <c r="C14" s="58" t="s">
        <v>162</v>
      </c>
      <c r="D14" s="19">
        <f t="shared" ca="1" si="0"/>
        <v>0</v>
      </c>
      <c r="E14" s="18">
        <f t="shared" ca="1" si="1"/>
        <v>0</v>
      </c>
      <c r="F14" s="18">
        <f t="shared" ca="1" si="1"/>
        <v>0</v>
      </c>
      <c r="G14" s="18">
        <f t="shared" ca="1" si="1"/>
        <v>0</v>
      </c>
      <c r="H14" s="18">
        <f t="shared" ca="1" si="1"/>
        <v>0</v>
      </c>
      <c r="I14" s="18">
        <f t="shared" ca="1" si="1"/>
        <v>0</v>
      </c>
      <c r="J14" s="18">
        <f t="shared" ca="1" si="1"/>
        <v>0</v>
      </c>
      <c r="K14" s="18">
        <f t="shared" ca="1" si="1"/>
        <v>0</v>
      </c>
      <c r="L14" s="18">
        <f t="shared" ca="1" si="1"/>
        <v>0</v>
      </c>
      <c r="M14" s="18">
        <f t="shared" ca="1" si="1"/>
        <v>0</v>
      </c>
      <c r="N14" s="18">
        <f t="shared" ca="1" si="1"/>
        <v>0</v>
      </c>
      <c r="O14" s="18">
        <f t="shared" ca="1" si="1"/>
        <v>0</v>
      </c>
      <c r="P14" s="18">
        <f t="shared" ca="1" si="1"/>
        <v>0</v>
      </c>
      <c r="Q14" s="18">
        <f t="shared" ca="1" si="1"/>
        <v>0</v>
      </c>
      <c r="R14" s="18">
        <f t="shared" ca="1" si="1"/>
        <v>0</v>
      </c>
      <c r="S14" s="18">
        <f t="shared" ca="1" si="1"/>
        <v>0</v>
      </c>
      <c r="T14" s="18">
        <f t="shared" ca="1" si="2"/>
        <v>0</v>
      </c>
      <c r="U14" s="18">
        <f t="shared" ca="1" si="3"/>
        <v>0</v>
      </c>
      <c r="V14" s="18">
        <f t="shared" ca="1" si="3"/>
        <v>0</v>
      </c>
      <c r="W14" s="18">
        <f t="shared" ca="1" si="3"/>
        <v>0</v>
      </c>
      <c r="X14" s="18">
        <f t="shared" ca="1" si="3"/>
        <v>0</v>
      </c>
      <c r="Y14" s="18">
        <f t="shared" ca="1" si="3"/>
        <v>0</v>
      </c>
      <c r="Z14" s="18">
        <f t="shared" ca="1" si="3"/>
        <v>0</v>
      </c>
      <c r="AA14" s="18">
        <f t="shared" ca="1" si="3"/>
        <v>0</v>
      </c>
      <c r="AB14" s="18">
        <f t="shared" ca="1" si="3"/>
        <v>0</v>
      </c>
      <c r="AC14" s="18">
        <f t="shared" ca="1" si="3"/>
        <v>0</v>
      </c>
      <c r="AD14" s="18">
        <f t="shared" ca="1" si="3"/>
        <v>0</v>
      </c>
      <c r="AE14" s="18">
        <f t="shared" ca="1" si="3"/>
        <v>0</v>
      </c>
      <c r="AF14" s="18">
        <f t="shared" ca="1" si="3"/>
        <v>0</v>
      </c>
      <c r="AG14" s="18">
        <f t="shared" ca="1" si="3"/>
        <v>0</v>
      </c>
      <c r="AH14" s="18">
        <f t="shared" ca="1" si="3"/>
        <v>0</v>
      </c>
      <c r="AI14" s="18">
        <f t="shared" ca="1" si="3"/>
        <v>0</v>
      </c>
      <c r="AJ14" s="18">
        <f t="shared" ca="1" si="3"/>
        <v>0</v>
      </c>
      <c r="AK14" s="18">
        <f t="shared" ca="1" si="4"/>
        <v>0</v>
      </c>
      <c r="AL14" s="18">
        <f t="shared" ca="1" si="4"/>
        <v>0</v>
      </c>
      <c r="AM14" s="18">
        <f t="shared" ca="1" si="4"/>
        <v>0</v>
      </c>
      <c r="AN14" s="18">
        <f t="shared" ca="1" si="4"/>
        <v>0</v>
      </c>
      <c r="AO14" s="18">
        <f t="shared" ca="1" si="4"/>
        <v>0</v>
      </c>
      <c r="AP14" s="18">
        <f t="shared" ca="1" si="4"/>
        <v>0</v>
      </c>
      <c r="AQ14" s="18">
        <f t="shared" ca="1" si="4"/>
        <v>0</v>
      </c>
      <c r="AR14" s="18">
        <f t="shared" ca="1" si="4"/>
        <v>0</v>
      </c>
      <c r="AS14" s="18">
        <f t="shared" ca="1" si="4"/>
        <v>0</v>
      </c>
      <c r="AT14" s="18">
        <f t="shared" ca="1" si="4"/>
        <v>0</v>
      </c>
      <c r="AU14" s="18">
        <f t="shared" ca="1" si="4"/>
        <v>0</v>
      </c>
      <c r="AV14" s="18">
        <f t="shared" ca="1" si="4"/>
        <v>0</v>
      </c>
      <c r="AW14" s="18">
        <f t="shared" ca="1" si="4"/>
        <v>0</v>
      </c>
      <c r="AX14" s="18">
        <f t="shared" ca="1" si="4"/>
        <v>0</v>
      </c>
      <c r="AY14" s="18">
        <f t="shared" ca="1" si="4"/>
        <v>0</v>
      </c>
      <c r="AZ14" s="18">
        <f t="shared" ca="1" si="4"/>
        <v>0</v>
      </c>
      <c r="BA14" s="18">
        <f t="shared" ca="1" si="5"/>
        <v>0</v>
      </c>
      <c r="BB14" s="18">
        <f t="shared" ca="1" si="5"/>
        <v>0</v>
      </c>
      <c r="BC14" s="18">
        <f t="shared" ca="1" si="5"/>
        <v>0</v>
      </c>
      <c r="BD14" s="18">
        <f t="shared" ca="1" si="5"/>
        <v>1167122.4100000001</v>
      </c>
      <c r="BE14" s="18">
        <f t="shared" ca="1" si="5"/>
        <v>274498.22000000009</v>
      </c>
      <c r="BF14" s="18">
        <f t="shared" ca="1" si="5"/>
        <v>0</v>
      </c>
      <c r="BG14" s="18">
        <f t="shared" ca="1" si="5"/>
        <v>0</v>
      </c>
      <c r="BH14" s="18">
        <f t="shared" ca="1" si="5"/>
        <v>0</v>
      </c>
      <c r="BI14" s="18">
        <f t="shared" ca="1" si="5"/>
        <v>0</v>
      </c>
      <c r="BJ14" s="18">
        <f t="shared" ca="1" si="5"/>
        <v>0</v>
      </c>
      <c r="BK14" s="18">
        <f t="shared" ca="1" si="5"/>
        <v>0</v>
      </c>
      <c r="BL14" s="18">
        <f t="shared" ca="1" si="5"/>
        <v>0</v>
      </c>
      <c r="BM14" s="18">
        <f t="shared" ca="1" si="5"/>
        <v>0</v>
      </c>
      <c r="BN14" s="18">
        <f t="shared" ca="1" si="5"/>
        <v>0</v>
      </c>
      <c r="BO14" s="18">
        <f t="shared" ca="1" si="5"/>
        <v>0</v>
      </c>
      <c r="BP14" s="18">
        <f t="shared" ca="1" si="5"/>
        <v>0</v>
      </c>
      <c r="BQ14" s="18">
        <f t="shared" ca="1" si="6"/>
        <v>0</v>
      </c>
      <c r="BR14" s="18">
        <f t="shared" ca="1" si="6"/>
        <v>0</v>
      </c>
      <c r="BS14" s="18">
        <f t="shared" ca="1" si="6"/>
        <v>0</v>
      </c>
      <c r="BT14" s="18">
        <f t="shared" ca="1" si="6"/>
        <v>0</v>
      </c>
      <c r="BU14" s="18">
        <f t="shared" ca="1" si="6"/>
        <v>0</v>
      </c>
      <c r="BV14" s="18">
        <f t="shared" ca="1" si="6"/>
        <v>0</v>
      </c>
      <c r="BW14" s="18">
        <f t="shared" ca="1" si="6"/>
        <v>0</v>
      </c>
      <c r="BX14" s="18">
        <f t="shared" ca="1" si="6"/>
        <v>0</v>
      </c>
      <c r="BY14" s="18">
        <f t="shared" ca="1" si="6"/>
        <v>0</v>
      </c>
      <c r="BZ14" s="18">
        <f t="shared" ca="1" si="6"/>
        <v>0</v>
      </c>
      <c r="CA14" s="18">
        <f t="shared" ca="1" si="6"/>
        <v>0</v>
      </c>
      <c r="CB14" s="18">
        <f t="shared" ca="1" si="6"/>
        <v>0</v>
      </c>
      <c r="CC14" s="18">
        <f t="shared" ca="1" si="6"/>
        <v>0</v>
      </c>
      <c r="CD14" s="18">
        <f t="shared" ca="1" si="7"/>
        <v>0</v>
      </c>
      <c r="CE14" s="18">
        <f t="shared" ca="1" si="7"/>
        <v>0</v>
      </c>
      <c r="CF14" s="18">
        <f t="shared" ca="1" si="7"/>
        <v>0</v>
      </c>
      <c r="CG14" s="18">
        <f t="shared" ca="1" si="7"/>
        <v>0</v>
      </c>
      <c r="CH14" s="18">
        <f t="shared" ca="1" si="7"/>
        <v>0</v>
      </c>
      <c r="CI14" s="18">
        <f t="shared" ca="1" si="7"/>
        <v>0</v>
      </c>
      <c r="CJ14" s="19">
        <f t="shared" ca="1" si="8"/>
        <v>0</v>
      </c>
      <c r="CK14" s="18">
        <f t="shared" ca="1" si="9"/>
        <v>0</v>
      </c>
      <c r="CL14" s="18">
        <f t="shared" ca="1" si="9"/>
        <v>0</v>
      </c>
      <c r="CM14" s="19">
        <f t="shared" ca="1" si="10"/>
        <v>0</v>
      </c>
      <c r="CN14" s="18">
        <f t="shared" ca="1" si="11"/>
        <v>0</v>
      </c>
      <c r="CO14" s="18">
        <f t="shared" ca="1" si="11"/>
        <v>0</v>
      </c>
      <c r="CP14" s="19">
        <f t="shared" ca="1" si="12"/>
        <v>0</v>
      </c>
      <c r="CQ14" s="18">
        <f t="shared" ca="1" si="13"/>
        <v>0</v>
      </c>
      <c r="CR14" s="18">
        <f t="shared" ca="1" si="13"/>
        <v>0</v>
      </c>
      <c r="CS14" s="18">
        <f t="shared" ca="1" si="13"/>
        <v>0</v>
      </c>
      <c r="CT14" s="18">
        <f t="shared" ca="1" si="13"/>
        <v>0</v>
      </c>
      <c r="CU14" s="18">
        <f t="shared" ca="1" si="13"/>
        <v>0</v>
      </c>
      <c r="CV14" s="19">
        <f t="shared" ca="1" si="14"/>
        <v>1441620.6300000004</v>
      </c>
    </row>
    <row r="15" spans="1:100" ht="12.75" customHeight="1">
      <c r="A15" s="57" t="s">
        <v>164</v>
      </c>
      <c r="B15" s="17">
        <v>3005</v>
      </c>
      <c r="C15" s="58" t="s">
        <v>165</v>
      </c>
      <c r="D15" s="19">
        <f t="shared" ca="1" si="0"/>
        <v>0</v>
      </c>
      <c r="E15" s="18">
        <f t="shared" ca="1" si="1"/>
        <v>0</v>
      </c>
      <c r="F15" s="18">
        <f t="shared" ca="1" si="1"/>
        <v>0</v>
      </c>
      <c r="G15" s="18">
        <f t="shared" ca="1" si="1"/>
        <v>0</v>
      </c>
      <c r="H15" s="18">
        <f t="shared" ca="1" si="1"/>
        <v>0</v>
      </c>
      <c r="I15" s="18">
        <f t="shared" ca="1" si="1"/>
        <v>0</v>
      </c>
      <c r="J15" s="18">
        <f t="shared" ca="1" si="1"/>
        <v>0</v>
      </c>
      <c r="K15" s="18">
        <f t="shared" ca="1" si="1"/>
        <v>0</v>
      </c>
      <c r="L15" s="18">
        <f t="shared" ca="1" si="1"/>
        <v>0</v>
      </c>
      <c r="M15" s="18">
        <f t="shared" ca="1" si="1"/>
        <v>0</v>
      </c>
      <c r="N15" s="18">
        <f t="shared" ca="1" si="1"/>
        <v>0</v>
      </c>
      <c r="O15" s="18">
        <f t="shared" ca="1" si="1"/>
        <v>0</v>
      </c>
      <c r="P15" s="18">
        <f t="shared" ca="1" si="1"/>
        <v>0</v>
      </c>
      <c r="Q15" s="18">
        <f t="shared" ca="1" si="1"/>
        <v>0</v>
      </c>
      <c r="R15" s="18">
        <f t="shared" ca="1" si="1"/>
        <v>0</v>
      </c>
      <c r="S15" s="18">
        <f t="shared" ca="1" si="1"/>
        <v>0</v>
      </c>
      <c r="T15" s="18">
        <f t="shared" ca="1" si="2"/>
        <v>0</v>
      </c>
      <c r="U15" s="18">
        <f t="shared" ca="1" si="3"/>
        <v>0</v>
      </c>
      <c r="V15" s="18">
        <f t="shared" ca="1" si="3"/>
        <v>0</v>
      </c>
      <c r="W15" s="18">
        <f t="shared" ca="1" si="3"/>
        <v>0</v>
      </c>
      <c r="X15" s="18">
        <f t="shared" ca="1" si="3"/>
        <v>0</v>
      </c>
      <c r="Y15" s="18">
        <f t="shared" ca="1" si="3"/>
        <v>0</v>
      </c>
      <c r="Z15" s="18">
        <f t="shared" ca="1" si="3"/>
        <v>0</v>
      </c>
      <c r="AA15" s="18">
        <f t="shared" ca="1" si="3"/>
        <v>0</v>
      </c>
      <c r="AB15" s="18">
        <f t="shared" ca="1" si="3"/>
        <v>0</v>
      </c>
      <c r="AC15" s="18">
        <f t="shared" ca="1" si="3"/>
        <v>0</v>
      </c>
      <c r="AD15" s="18">
        <f t="shared" ca="1" si="3"/>
        <v>0</v>
      </c>
      <c r="AE15" s="18">
        <f t="shared" ca="1" si="3"/>
        <v>0</v>
      </c>
      <c r="AF15" s="18">
        <f t="shared" ca="1" si="3"/>
        <v>0</v>
      </c>
      <c r="AG15" s="18">
        <f t="shared" ca="1" si="3"/>
        <v>0</v>
      </c>
      <c r="AH15" s="18">
        <f t="shared" ca="1" si="3"/>
        <v>0</v>
      </c>
      <c r="AI15" s="18">
        <f t="shared" ca="1" si="3"/>
        <v>0</v>
      </c>
      <c r="AJ15" s="18">
        <f t="shared" ca="1" si="3"/>
        <v>0</v>
      </c>
      <c r="AK15" s="18">
        <f t="shared" ca="1" si="4"/>
        <v>0</v>
      </c>
      <c r="AL15" s="18">
        <f t="shared" ca="1" si="4"/>
        <v>0</v>
      </c>
      <c r="AM15" s="18">
        <f t="shared" ca="1" si="4"/>
        <v>0</v>
      </c>
      <c r="AN15" s="18">
        <f t="shared" ca="1" si="4"/>
        <v>0</v>
      </c>
      <c r="AO15" s="18">
        <f t="shared" ca="1" si="4"/>
        <v>0</v>
      </c>
      <c r="AP15" s="18">
        <f t="shared" ca="1" si="4"/>
        <v>0</v>
      </c>
      <c r="AQ15" s="18">
        <f t="shared" ca="1" si="4"/>
        <v>0</v>
      </c>
      <c r="AR15" s="18">
        <f t="shared" ca="1" si="4"/>
        <v>0</v>
      </c>
      <c r="AS15" s="18">
        <f t="shared" ca="1" si="4"/>
        <v>0</v>
      </c>
      <c r="AT15" s="18">
        <f t="shared" ca="1" si="4"/>
        <v>0</v>
      </c>
      <c r="AU15" s="18">
        <f t="shared" ca="1" si="4"/>
        <v>0</v>
      </c>
      <c r="AV15" s="18">
        <f t="shared" ca="1" si="4"/>
        <v>0</v>
      </c>
      <c r="AW15" s="18">
        <f t="shared" ca="1" si="4"/>
        <v>0</v>
      </c>
      <c r="AX15" s="18">
        <f t="shared" ca="1" si="4"/>
        <v>0</v>
      </c>
      <c r="AY15" s="18">
        <f t="shared" ca="1" si="4"/>
        <v>0</v>
      </c>
      <c r="AZ15" s="18">
        <f t="shared" ca="1" si="4"/>
        <v>0</v>
      </c>
      <c r="BA15" s="18">
        <f t="shared" ca="1" si="5"/>
        <v>0</v>
      </c>
      <c r="BB15" s="18">
        <f t="shared" ca="1" si="5"/>
        <v>0</v>
      </c>
      <c r="BC15" s="18">
        <f t="shared" ca="1" si="5"/>
        <v>0</v>
      </c>
      <c r="BD15" s="18">
        <f t="shared" ca="1" si="5"/>
        <v>89198215.549950406</v>
      </c>
      <c r="BE15" s="18">
        <f t="shared" ca="1" si="5"/>
        <v>0</v>
      </c>
      <c r="BF15" s="18">
        <f t="shared" ca="1" si="5"/>
        <v>0</v>
      </c>
      <c r="BG15" s="18">
        <f t="shared" ca="1" si="5"/>
        <v>0</v>
      </c>
      <c r="BH15" s="18">
        <f t="shared" ca="1" si="5"/>
        <v>0</v>
      </c>
      <c r="BI15" s="18">
        <f t="shared" ca="1" si="5"/>
        <v>0</v>
      </c>
      <c r="BJ15" s="18">
        <f t="shared" ca="1" si="5"/>
        <v>0</v>
      </c>
      <c r="BK15" s="18">
        <f t="shared" ca="1" si="5"/>
        <v>0</v>
      </c>
      <c r="BL15" s="18">
        <f t="shared" ca="1" si="5"/>
        <v>0</v>
      </c>
      <c r="BM15" s="18">
        <f t="shared" ca="1" si="5"/>
        <v>0</v>
      </c>
      <c r="BN15" s="18">
        <f t="shared" ca="1" si="5"/>
        <v>0</v>
      </c>
      <c r="BO15" s="18">
        <f t="shared" ca="1" si="5"/>
        <v>0</v>
      </c>
      <c r="BP15" s="18">
        <f t="shared" ca="1" si="5"/>
        <v>0</v>
      </c>
      <c r="BQ15" s="18">
        <f t="shared" ca="1" si="6"/>
        <v>0</v>
      </c>
      <c r="BR15" s="18">
        <f t="shared" ca="1" si="6"/>
        <v>0</v>
      </c>
      <c r="BS15" s="18">
        <f t="shared" ca="1" si="6"/>
        <v>0</v>
      </c>
      <c r="BT15" s="18">
        <f t="shared" ca="1" si="6"/>
        <v>0</v>
      </c>
      <c r="BU15" s="18">
        <f t="shared" ca="1" si="6"/>
        <v>0</v>
      </c>
      <c r="BV15" s="18">
        <f t="shared" ca="1" si="6"/>
        <v>0</v>
      </c>
      <c r="BW15" s="18">
        <f t="shared" ca="1" si="6"/>
        <v>0</v>
      </c>
      <c r="BX15" s="18">
        <f t="shared" ca="1" si="6"/>
        <v>0</v>
      </c>
      <c r="BY15" s="18">
        <f t="shared" ca="1" si="6"/>
        <v>0</v>
      </c>
      <c r="BZ15" s="18">
        <f t="shared" ca="1" si="6"/>
        <v>0</v>
      </c>
      <c r="CA15" s="18">
        <f t="shared" ca="1" si="6"/>
        <v>0</v>
      </c>
      <c r="CB15" s="18">
        <f t="shared" ca="1" si="6"/>
        <v>0</v>
      </c>
      <c r="CC15" s="18">
        <f t="shared" ca="1" si="6"/>
        <v>0</v>
      </c>
      <c r="CD15" s="18">
        <f t="shared" ca="1" si="7"/>
        <v>0</v>
      </c>
      <c r="CE15" s="18">
        <f t="shared" ca="1" si="7"/>
        <v>0</v>
      </c>
      <c r="CF15" s="18">
        <f t="shared" ca="1" si="7"/>
        <v>0</v>
      </c>
      <c r="CG15" s="18">
        <f t="shared" ca="1" si="7"/>
        <v>0</v>
      </c>
      <c r="CH15" s="18">
        <f t="shared" ca="1" si="7"/>
        <v>0</v>
      </c>
      <c r="CI15" s="18">
        <f t="shared" ca="1" si="7"/>
        <v>0</v>
      </c>
      <c r="CJ15" s="19">
        <f t="shared" ca="1" si="8"/>
        <v>0</v>
      </c>
      <c r="CK15" s="18">
        <f t="shared" ca="1" si="9"/>
        <v>0</v>
      </c>
      <c r="CL15" s="18">
        <f t="shared" ca="1" si="9"/>
        <v>0</v>
      </c>
      <c r="CM15" s="19">
        <f t="shared" ca="1" si="10"/>
        <v>0</v>
      </c>
      <c r="CN15" s="18">
        <f t="shared" ca="1" si="11"/>
        <v>0</v>
      </c>
      <c r="CO15" s="18">
        <f t="shared" ca="1" si="11"/>
        <v>0</v>
      </c>
      <c r="CP15" s="19">
        <f t="shared" ca="1" si="12"/>
        <v>0</v>
      </c>
      <c r="CQ15" s="18">
        <f t="shared" ca="1" si="13"/>
        <v>0</v>
      </c>
      <c r="CR15" s="18">
        <f t="shared" ca="1" si="13"/>
        <v>0</v>
      </c>
      <c r="CS15" s="18">
        <f t="shared" ca="1" si="13"/>
        <v>0</v>
      </c>
      <c r="CT15" s="18">
        <f t="shared" ca="1" si="13"/>
        <v>0</v>
      </c>
      <c r="CU15" s="18">
        <f t="shared" ca="1" si="13"/>
        <v>0</v>
      </c>
      <c r="CV15" s="19">
        <f t="shared" ca="1" si="14"/>
        <v>89198215.549950406</v>
      </c>
    </row>
    <row r="16" spans="1:100" ht="12.75" customHeight="1">
      <c r="A16" s="57" t="s">
        <v>167</v>
      </c>
      <c r="B16" s="17">
        <v>3016</v>
      </c>
      <c r="C16" s="58" t="s">
        <v>165</v>
      </c>
      <c r="D16" s="19">
        <f t="shared" ca="1" si="0"/>
        <v>0</v>
      </c>
      <c r="E16" s="18">
        <f t="shared" ca="1" si="1"/>
        <v>0</v>
      </c>
      <c r="F16" s="18">
        <f t="shared" ca="1" si="1"/>
        <v>0</v>
      </c>
      <c r="G16" s="18">
        <f t="shared" ca="1" si="1"/>
        <v>0</v>
      </c>
      <c r="H16" s="18">
        <f t="shared" ca="1" si="1"/>
        <v>0</v>
      </c>
      <c r="I16" s="18">
        <f t="shared" ca="1" si="1"/>
        <v>0</v>
      </c>
      <c r="J16" s="18">
        <f t="shared" ca="1" si="1"/>
        <v>0</v>
      </c>
      <c r="K16" s="18">
        <f t="shared" ca="1" si="1"/>
        <v>0</v>
      </c>
      <c r="L16" s="18">
        <f t="shared" ca="1" si="1"/>
        <v>0</v>
      </c>
      <c r="M16" s="18">
        <f t="shared" ca="1" si="1"/>
        <v>0</v>
      </c>
      <c r="N16" s="18">
        <f t="shared" ca="1" si="1"/>
        <v>0</v>
      </c>
      <c r="O16" s="18">
        <f t="shared" ca="1" si="1"/>
        <v>0</v>
      </c>
      <c r="P16" s="18">
        <f t="shared" ca="1" si="1"/>
        <v>0</v>
      </c>
      <c r="Q16" s="18">
        <f t="shared" ca="1" si="1"/>
        <v>0</v>
      </c>
      <c r="R16" s="18">
        <f t="shared" ca="1" si="1"/>
        <v>0</v>
      </c>
      <c r="S16" s="18">
        <f t="shared" ca="1" si="1"/>
        <v>0</v>
      </c>
      <c r="T16" s="18">
        <f t="shared" ca="1" si="2"/>
        <v>0</v>
      </c>
      <c r="U16" s="18">
        <f t="shared" ca="1" si="3"/>
        <v>0</v>
      </c>
      <c r="V16" s="18">
        <f t="shared" ca="1" si="3"/>
        <v>0</v>
      </c>
      <c r="W16" s="18">
        <f t="shared" ca="1" si="3"/>
        <v>0</v>
      </c>
      <c r="X16" s="18">
        <f t="shared" ca="1" si="3"/>
        <v>0</v>
      </c>
      <c r="Y16" s="18">
        <f t="shared" ca="1" si="3"/>
        <v>0</v>
      </c>
      <c r="Z16" s="18">
        <f t="shared" ca="1" si="3"/>
        <v>0</v>
      </c>
      <c r="AA16" s="18">
        <f t="shared" ca="1" si="3"/>
        <v>0</v>
      </c>
      <c r="AB16" s="18">
        <f t="shared" ca="1" si="3"/>
        <v>0</v>
      </c>
      <c r="AC16" s="18">
        <f t="shared" ca="1" si="3"/>
        <v>0</v>
      </c>
      <c r="AD16" s="18">
        <f t="shared" ca="1" si="3"/>
        <v>0</v>
      </c>
      <c r="AE16" s="18">
        <f t="shared" ca="1" si="3"/>
        <v>0</v>
      </c>
      <c r="AF16" s="18">
        <f t="shared" ca="1" si="3"/>
        <v>0</v>
      </c>
      <c r="AG16" s="18">
        <f t="shared" ca="1" si="3"/>
        <v>0</v>
      </c>
      <c r="AH16" s="18">
        <f t="shared" ca="1" si="3"/>
        <v>0</v>
      </c>
      <c r="AI16" s="18">
        <f t="shared" ca="1" si="3"/>
        <v>0</v>
      </c>
      <c r="AJ16" s="18">
        <f t="shared" ca="1" si="3"/>
        <v>0</v>
      </c>
      <c r="AK16" s="18">
        <f t="shared" ca="1" si="4"/>
        <v>0</v>
      </c>
      <c r="AL16" s="18">
        <f t="shared" ca="1" si="4"/>
        <v>0</v>
      </c>
      <c r="AM16" s="18">
        <f t="shared" ca="1" si="4"/>
        <v>0</v>
      </c>
      <c r="AN16" s="18">
        <f t="shared" ca="1" si="4"/>
        <v>0</v>
      </c>
      <c r="AO16" s="18">
        <f t="shared" ca="1" si="4"/>
        <v>0</v>
      </c>
      <c r="AP16" s="18">
        <f t="shared" ca="1" si="4"/>
        <v>0</v>
      </c>
      <c r="AQ16" s="18">
        <f t="shared" ca="1" si="4"/>
        <v>0</v>
      </c>
      <c r="AR16" s="18">
        <f t="shared" ca="1" si="4"/>
        <v>0</v>
      </c>
      <c r="AS16" s="18">
        <f t="shared" ca="1" si="4"/>
        <v>0</v>
      </c>
      <c r="AT16" s="18">
        <f t="shared" ca="1" si="4"/>
        <v>0</v>
      </c>
      <c r="AU16" s="18">
        <f t="shared" ca="1" si="4"/>
        <v>0</v>
      </c>
      <c r="AV16" s="18">
        <f t="shared" ca="1" si="4"/>
        <v>0</v>
      </c>
      <c r="AW16" s="18">
        <f t="shared" ca="1" si="4"/>
        <v>0</v>
      </c>
      <c r="AX16" s="18">
        <f t="shared" ca="1" si="4"/>
        <v>0</v>
      </c>
      <c r="AY16" s="18">
        <f t="shared" ca="1" si="4"/>
        <v>0</v>
      </c>
      <c r="AZ16" s="18">
        <f t="shared" ca="1" si="4"/>
        <v>0</v>
      </c>
      <c r="BA16" s="18">
        <f t="shared" ca="1" si="5"/>
        <v>0</v>
      </c>
      <c r="BB16" s="18">
        <f t="shared" ca="1" si="5"/>
        <v>0</v>
      </c>
      <c r="BC16" s="18">
        <f t="shared" ca="1" si="5"/>
        <v>0</v>
      </c>
      <c r="BD16" s="18">
        <f t="shared" ca="1" si="5"/>
        <v>469537152.12998199</v>
      </c>
      <c r="BE16" s="18">
        <f t="shared" ca="1" si="5"/>
        <v>45467481.359999798</v>
      </c>
      <c r="BF16" s="18">
        <f t="shared" ca="1" si="5"/>
        <v>0</v>
      </c>
      <c r="BG16" s="18">
        <f t="shared" ca="1" si="5"/>
        <v>0</v>
      </c>
      <c r="BH16" s="18">
        <f t="shared" ca="1" si="5"/>
        <v>0</v>
      </c>
      <c r="BI16" s="18">
        <f t="shared" ca="1" si="5"/>
        <v>0</v>
      </c>
      <c r="BJ16" s="18">
        <f t="shared" ca="1" si="5"/>
        <v>0</v>
      </c>
      <c r="BK16" s="18">
        <f t="shared" ca="1" si="5"/>
        <v>0</v>
      </c>
      <c r="BL16" s="18">
        <f t="shared" ca="1" si="5"/>
        <v>0</v>
      </c>
      <c r="BM16" s="18">
        <f t="shared" ca="1" si="5"/>
        <v>0</v>
      </c>
      <c r="BN16" s="18">
        <f t="shared" ca="1" si="5"/>
        <v>0</v>
      </c>
      <c r="BO16" s="18">
        <f t="shared" ca="1" si="5"/>
        <v>0</v>
      </c>
      <c r="BP16" s="18">
        <f t="shared" ca="1" si="5"/>
        <v>0</v>
      </c>
      <c r="BQ16" s="18">
        <f t="shared" ca="1" si="6"/>
        <v>0</v>
      </c>
      <c r="BR16" s="18">
        <f t="shared" ca="1" si="6"/>
        <v>0</v>
      </c>
      <c r="BS16" s="18">
        <f t="shared" ca="1" si="6"/>
        <v>0</v>
      </c>
      <c r="BT16" s="18">
        <f t="shared" ca="1" si="6"/>
        <v>0</v>
      </c>
      <c r="BU16" s="18">
        <f t="shared" ca="1" si="6"/>
        <v>0</v>
      </c>
      <c r="BV16" s="18">
        <f t="shared" ca="1" si="6"/>
        <v>0</v>
      </c>
      <c r="BW16" s="18">
        <f t="shared" ca="1" si="6"/>
        <v>0</v>
      </c>
      <c r="BX16" s="18">
        <f t="shared" ca="1" si="6"/>
        <v>0</v>
      </c>
      <c r="BY16" s="18">
        <f t="shared" ca="1" si="6"/>
        <v>0</v>
      </c>
      <c r="BZ16" s="18">
        <f t="shared" ca="1" si="6"/>
        <v>0</v>
      </c>
      <c r="CA16" s="18">
        <f t="shared" ca="1" si="6"/>
        <v>0</v>
      </c>
      <c r="CB16" s="18">
        <f t="shared" ca="1" si="6"/>
        <v>0</v>
      </c>
      <c r="CC16" s="18">
        <f t="shared" ca="1" si="6"/>
        <v>0</v>
      </c>
      <c r="CD16" s="18">
        <f t="shared" ca="1" si="7"/>
        <v>0</v>
      </c>
      <c r="CE16" s="18">
        <f t="shared" ca="1" si="7"/>
        <v>0</v>
      </c>
      <c r="CF16" s="18">
        <f t="shared" ca="1" si="7"/>
        <v>0</v>
      </c>
      <c r="CG16" s="18">
        <f t="shared" ca="1" si="7"/>
        <v>0</v>
      </c>
      <c r="CH16" s="18">
        <f t="shared" ca="1" si="7"/>
        <v>0</v>
      </c>
      <c r="CI16" s="18">
        <f t="shared" ca="1" si="7"/>
        <v>0</v>
      </c>
      <c r="CJ16" s="19">
        <f t="shared" ca="1" si="8"/>
        <v>2712767507.9699926</v>
      </c>
      <c r="CK16" s="18">
        <f t="shared" ca="1" si="9"/>
        <v>11084089.250000006</v>
      </c>
      <c r="CL16" s="18">
        <f t="shared" ca="1" si="9"/>
        <v>548974.73</v>
      </c>
      <c r="CM16" s="19">
        <f t="shared" ca="1" si="10"/>
        <v>601147755.28999829</v>
      </c>
      <c r="CN16" s="18">
        <f t="shared" ca="1" si="11"/>
        <v>4706262.8100000033</v>
      </c>
      <c r="CO16" s="18">
        <f t="shared" ca="1" si="11"/>
        <v>596441492.47999823</v>
      </c>
      <c r="CP16" s="19">
        <f t="shared" ca="1" si="12"/>
        <v>2099986688.6999943</v>
      </c>
      <c r="CQ16" s="18">
        <f t="shared" ca="1" si="13"/>
        <v>14546955.859999971</v>
      </c>
      <c r="CR16" s="18">
        <f t="shared" ca="1" si="13"/>
        <v>2085439732.8399944</v>
      </c>
      <c r="CS16" s="18">
        <f t="shared" ca="1" si="13"/>
        <v>6276252.0399999758</v>
      </c>
      <c r="CT16" s="18">
        <f t="shared" ca="1" si="13"/>
        <v>0</v>
      </c>
      <c r="CU16" s="18">
        <f t="shared" ca="1" si="13"/>
        <v>0</v>
      </c>
      <c r="CV16" s="19">
        <f t="shared" ca="1" si="14"/>
        <v>3234048393.4999743</v>
      </c>
    </row>
    <row r="17" spans="1:100" ht="12.75" customHeight="1">
      <c r="A17" s="59" t="s">
        <v>169</v>
      </c>
      <c r="B17" s="47">
        <v>9000</v>
      </c>
      <c r="C17" s="58" t="s">
        <v>170</v>
      </c>
      <c r="D17" s="48">
        <f t="shared" ref="D17:BO17" ca="1" si="15">SUMIF($C$7:$C$16,"HD",D$7:D$16)</f>
        <v>2379034222.6800056</v>
      </c>
      <c r="E17" s="48">
        <f t="shared" ca="1" si="15"/>
        <v>243435725.88889056</v>
      </c>
      <c r="F17" s="48">
        <f t="shared" ca="1" si="15"/>
        <v>490065798.33532488</v>
      </c>
      <c r="G17" s="48">
        <f t="shared" ca="1" si="15"/>
        <v>1645532698.4557898</v>
      </c>
      <c r="H17" s="48">
        <f t="shared" ca="1" si="15"/>
        <v>46162537.349999994</v>
      </c>
      <c r="I17" s="48">
        <f t="shared" ca="1" si="15"/>
        <v>1127865113.1400034</v>
      </c>
      <c r="J17" s="48">
        <f t="shared" ca="1" si="15"/>
        <v>4418681.34</v>
      </c>
      <c r="K17" s="48">
        <f t="shared" ca="1" si="15"/>
        <v>112790753.56</v>
      </c>
      <c r="L17" s="48">
        <f t="shared" ca="1" si="15"/>
        <v>0</v>
      </c>
      <c r="M17" s="48">
        <f t="shared" ca="1" si="15"/>
        <v>2534030.29</v>
      </c>
      <c r="N17" s="48">
        <f t="shared" ca="1" si="15"/>
        <v>0</v>
      </c>
      <c r="O17" s="48">
        <f t="shared" ca="1" si="15"/>
        <v>219542896.98999983</v>
      </c>
      <c r="P17" s="48">
        <f t="shared" ca="1" si="15"/>
        <v>18812916.32</v>
      </c>
      <c r="Q17" s="48">
        <f t="shared" ca="1" si="15"/>
        <v>12949061.24</v>
      </c>
      <c r="R17" s="48">
        <f t="shared" ca="1" si="15"/>
        <v>0</v>
      </c>
      <c r="S17" s="48">
        <f t="shared" ca="1" si="15"/>
        <v>0</v>
      </c>
      <c r="T17" s="48">
        <f t="shared" ca="1" si="15"/>
        <v>18159902849.145889</v>
      </c>
      <c r="U17" s="48">
        <f t="shared" ca="1" si="15"/>
        <v>80016567.420000002</v>
      </c>
      <c r="V17" s="48">
        <f t="shared" ca="1" si="15"/>
        <v>1446958915.0599689</v>
      </c>
      <c r="W17" s="48">
        <f t="shared" ca="1" si="15"/>
        <v>8670621034.9599571</v>
      </c>
      <c r="X17" s="48">
        <f t="shared" ca="1" si="15"/>
        <v>0</v>
      </c>
      <c r="Y17" s="48">
        <f t="shared" ca="1" si="15"/>
        <v>238600719.64999971</v>
      </c>
      <c r="Z17" s="48">
        <f t="shared" ca="1" si="15"/>
        <v>663576787.34999609</v>
      </c>
      <c r="AA17" s="48">
        <f t="shared" ca="1" si="15"/>
        <v>0</v>
      </c>
      <c r="AB17" s="48">
        <f t="shared" ca="1" si="15"/>
        <v>0</v>
      </c>
      <c r="AC17" s="48">
        <f t="shared" ca="1" si="15"/>
        <v>23841100.580000099</v>
      </c>
      <c r="AD17" s="48">
        <f t="shared" ca="1" si="15"/>
        <v>56750100.100001268</v>
      </c>
      <c r="AE17" s="48">
        <f t="shared" ca="1" si="15"/>
        <v>0</v>
      </c>
      <c r="AF17" s="48">
        <f t="shared" ca="1" si="15"/>
        <v>12223062.539999999</v>
      </c>
      <c r="AG17" s="48">
        <f t="shared" ca="1" si="15"/>
        <v>26320093.170000002</v>
      </c>
      <c r="AH17" s="48">
        <f t="shared" ca="1" si="15"/>
        <v>17408293.900000002</v>
      </c>
      <c r="AI17" s="48">
        <f t="shared" ca="1" si="15"/>
        <v>47670.04</v>
      </c>
      <c r="AJ17" s="48">
        <f t="shared" ca="1" si="15"/>
        <v>12016045.25880219</v>
      </c>
      <c r="AK17" s="48">
        <f t="shared" ca="1" si="15"/>
        <v>390623.07</v>
      </c>
      <c r="AL17" s="48">
        <f t="shared" ca="1" si="15"/>
        <v>0</v>
      </c>
      <c r="AM17" s="48">
        <f t="shared" ca="1" si="15"/>
        <v>51451767.210000016</v>
      </c>
      <c r="AN17" s="48">
        <f t="shared" ca="1" si="15"/>
        <v>527126.48</v>
      </c>
      <c r="AO17" s="48">
        <f t="shared" ca="1" si="15"/>
        <v>0</v>
      </c>
      <c r="AP17" s="48">
        <f t="shared" ca="1" si="15"/>
        <v>71375756.810000017</v>
      </c>
      <c r="AQ17" s="48">
        <f t="shared" ca="1" si="15"/>
        <v>0</v>
      </c>
      <c r="AR17" s="48">
        <f t="shared" ca="1" si="15"/>
        <v>0</v>
      </c>
      <c r="AS17" s="48">
        <f t="shared" ca="1" si="15"/>
        <v>0</v>
      </c>
      <c r="AT17" s="48">
        <f t="shared" ca="1" si="15"/>
        <v>4014734511.7899494</v>
      </c>
      <c r="AU17" s="48">
        <f t="shared" ca="1" si="15"/>
        <v>150629097.95000145</v>
      </c>
      <c r="AV17" s="48">
        <f t="shared" ca="1" si="15"/>
        <v>74038215.730000705</v>
      </c>
      <c r="AW17" s="48">
        <f t="shared" ca="1" si="15"/>
        <v>0</v>
      </c>
      <c r="AX17" s="48">
        <f t="shared" ca="1" si="15"/>
        <v>558069738.70998979</v>
      </c>
      <c r="AY17" s="48">
        <f t="shared" ca="1" si="15"/>
        <v>0</v>
      </c>
      <c r="AZ17" s="48">
        <f t="shared" ca="1" si="15"/>
        <v>0</v>
      </c>
      <c r="BA17" s="48">
        <f t="shared" ca="1" si="15"/>
        <v>0</v>
      </c>
      <c r="BB17" s="48">
        <f t="shared" ca="1" si="15"/>
        <v>0</v>
      </c>
      <c r="BC17" s="48">
        <f t="shared" ca="1" si="15"/>
        <v>0</v>
      </c>
      <c r="BD17" s="48">
        <f t="shared" ca="1" si="15"/>
        <v>3234139087.8999491</v>
      </c>
      <c r="BE17" s="48">
        <f t="shared" ca="1" si="15"/>
        <v>163643.91</v>
      </c>
      <c r="BF17" s="48">
        <f t="shared" ca="1" si="15"/>
        <v>0</v>
      </c>
      <c r="BG17" s="48">
        <f t="shared" ca="1" si="15"/>
        <v>0</v>
      </c>
      <c r="BH17" s="48">
        <f t="shared" ca="1" si="15"/>
        <v>0</v>
      </c>
      <c r="BI17" s="48">
        <f t="shared" ca="1" si="15"/>
        <v>88541778.310000002</v>
      </c>
      <c r="BJ17" s="48">
        <f t="shared" ca="1" si="15"/>
        <v>0</v>
      </c>
      <c r="BK17" s="48">
        <f t="shared" ca="1" si="15"/>
        <v>0</v>
      </c>
      <c r="BL17" s="48">
        <f t="shared" ca="1" si="15"/>
        <v>10235.639999998806</v>
      </c>
      <c r="BM17" s="48">
        <f t="shared" ca="1" si="15"/>
        <v>57129867.780000001</v>
      </c>
      <c r="BN17" s="48">
        <f t="shared" ca="1" si="15"/>
        <v>647271896.70945334</v>
      </c>
      <c r="BO17" s="48">
        <f t="shared" ca="1" si="15"/>
        <v>0</v>
      </c>
      <c r="BP17" s="48">
        <f t="shared" ref="BP17:CV17" ca="1" si="16">SUMIF($C$7:$C$16,"HD",BP$7:BP$16)</f>
        <v>1176889859.690002</v>
      </c>
      <c r="BQ17" s="48">
        <f t="shared" ca="1" si="16"/>
        <v>4882332.05</v>
      </c>
      <c r="BR17" s="48">
        <f t="shared" ca="1" si="16"/>
        <v>294324670.06</v>
      </c>
      <c r="BS17" s="48">
        <f t="shared" ca="1" si="16"/>
        <v>634706907.80000126</v>
      </c>
      <c r="BT17" s="48">
        <f t="shared" ca="1" si="16"/>
        <v>0</v>
      </c>
      <c r="BU17" s="48">
        <f t="shared" ca="1" si="16"/>
        <v>0</v>
      </c>
      <c r="BV17" s="48">
        <f t="shared" ca="1" si="16"/>
        <v>49750.539999999855</v>
      </c>
      <c r="BW17" s="48">
        <f t="shared" ca="1" si="16"/>
        <v>0</v>
      </c>
      <c r="BX17" s="48">
        <f t="shared" ca="1" si="16"/>
        <v>12665235.014049999</v>
      </c>
      <c r="BY17" s="48">
        <f t="shared" ca="1" si="16"/>
        <v>0</v>
      </c>
      <c r="BZ17" s="48">
        <f t="shared" ca="1" si="16"/>
        <v>0</v>
      </c>
      <c r="CA17" s="48">
        <f t="shared" ca="1" si="16"/>
        <v>164883089.01519999</v>
      </c>
      <c r="CB17" s="48">
        <f t="shared" ca="1" si="16"/>
        <v>7380230073.3388634</v>
      </c>
      <c r="CC17" s="48">
        <f t="shared" ca="1" si="16"/>
        <v>22783920.80765</v>
      </c>
      <c r="CD17" s="48">
        <f t="shared" ca="1" si="16"/>
        <v>1590979013.1108489</v>
      </c>
      <c r="CE17" s="48">
        <f t="shared" ca="1" si="16"/>
        <v>0</v>
      </c>
      <c r="CF17" s="48">
        <f t="shared" ca="1" si="16"/>
        <v>0</v>
      </c>
      <c r="CG17" s="48">
        <f t="shared" ca="1" si="16"/>
        <v>52608696.469099998</v>
      </c>
      <c r="CH17" s="48">
        <f t="shared" ca="1" si="16"/>
        <v>366134735.28570026</v>
      </c>
      <c r="CI17" s="48">
        <f t="shared" ca="1" si="16"/>
        <v>4588919.95</v>
      </c>
      <c r="CJ17" s="48">
        <f t="shared" ca="1" si="16"/>
        <v>1905948056.0199969</v>
      </c>
      <c r="CK17" s="48">
        <f t="shared" ca="1" si="16"/>
        <v>10497545.42</v>
      </c>
      <c r="CL17" s="48">
        <f t="shared" ca="1" si="16"/>
        <v>0</v>
      </c>
      <c r="CM17" s="48">
        <f t="shared" ca="1" si="16"/>
        <v>1114513116.119997</v>
      </c>
      <c r="CN17" s="48">
        <f t="shared" ca="1" si="16"/>
        <v>0</v>
      </c>
      <c r="CO17" s="48">
        <f t="shared" ca="1" si="16"/>
        <v>1114513116.119997</v>
      </c>
      <c r="CP17" s="48">
        <f t="shared" ca="1" si="16"/>
        <v>780937394.48000002</v>
      </c>
      <c r="CQ17" s="48">
        <f t="shared" ca="1" si="16"/>
        <v>590132.81999999995</v>
      </c>
      <c r="CR17" s="48">
        <f t="shared" ca="1" si="16"/>
        <v>780347261.65999997</v>
      </c>
      <c r="CS17" s="48">
        <f t="shared" ca="1" si="16"/>
        <v>18264923.039999999</v>
      </c>
      <c r="CT17" s="48">
        <f t="shared" ca="1" si="16"/>
        <v>0</v>
      </c>
      <c r="CU17" s="48">
        <f t="shared" ca="1" si="16"/>
        <v>0</v>
      </c>
      <c r="CV17" s="48">
        <f t="shared" ca="1" si="16"/>
        <v>55910806982.275383</v>
      </c>
    </row>
    <row r="18" spans="1:100" ht="12.75" customHeight="1">
      <c r="A18" s="59" t="s">
        <v>172</v>
      </c>
      <c r="B18" s="47">
        <v>9001</v>
      </c>
      <c r="C18" s="58" t="s">
        <v>173</v>
      </c>
      <c r="D18" s="48">
        <f t="shared" ref="D18:BO18" ca="1" si="17">SUMIF($C$7:$C$16,"H",D$7:D$16)+SUMIF($C$7:$C$16,"E",D$7:D$16)</f>
        <v>0</v>
      </c>
      <c r="E18" s="48">
        <f t="shared" ca="1" si="17"/>
        <v>0</v>
      </c>
      <c r="F18" s="48">
        <f t="shared" ca="1" si="17"/>
        <v>0</v>
      </c>
      <c r="G18" s="48">
        <f t="shared" ca="1" si="17"/>
        <v>0</v>
      </c>
      <c r="H18" s="48">
        <f t="shared" ca="1" si="17"/>
        <v>0</v>
      </c>
      <c r="I18" s="48">
        <f t="shared" ca="1" si="17"/>
        <v>0</v>
      </c>
      <c r="J18" s="48">
        <f t="shared" ca="1" si="17"/>
        <v>0</v>
      </c>
      <c r="K18" s="48">
        <f t="shared" ca="1" si="17"/>
        <v>0</v>
      </c>
      <c r="L18" s="48">
        <f t="shared" ca="1" si="17"/>
        <v>0</v>
      </c>
      <c r="M18" s="48">
        <f t="shared" ca="1" si="17"/>
        <v>0</v>
      </c>
      <c r="N18" s="48">
        <f t="shared" ca="1" si="17"/>
        <v>0</v>
      </c>
      <c r="O18" s="48">
        <f t="shared" ca="1" si="17"/>
        <v>0</v>
      </c>
      <c r="P18" s="48">
        <f t="shared" ca="1" si="17"/>
        <v>0</v>
      </c>
      <c r="Q18" s="48">
        <f t="shared" ca="1" si="17"/>
        <v>0</v>
      </c>
      <c r="R18" s="48">
        <f t="shared" ca="1" si="17"/>
        <v>0</v>
      </c>
      <c r="S18" s="48">
        <f t="shared" ca="1" si="17"/>
        <v>0</v>
      </c>
      <c r="T18" s="48">
        <f t="shared" ca="1" si="17"/>
        <v>0</v>
      </c>
      <c r="U18" s="48">
        <f t="shared" ca="1" si="17"/>
        <v>0</v>
      </c>
      <c r="V18" s="48">
        <f t="shared" ca="1" si="17"/>
        <v>0</v>
      </c>
      <c r="W18" s="48">
        <f t="shared" ca="1" si="17"/>
        <v>0</v>
      </c>
      <c r="X18" s="48">
        <f t="shared" ca="1" si="17"/>
        <v>0</v>
      </c>
      <c r="Y18" s="48">
        <f t="shared" ca="1" si="17"/>
        <v>0</v>
      </c>
      <c r="Z18" s="48">
        <f t="shared" ca="1" si="17"/>
        <v>0</v>
      </c>
      <c r="AA18" s="48">
        <f t="shared" ca="1" si="17"/>
        <v>0</v>
      </c>
      <c r="AB18" s="48">
        <f t="shared" ca="1" si="17"/>
        <v>0</v>
      </c>
      <c r="AC18" s="48">
        <f t="shared" ca="1" si="17"/>
        <v>0</v>
      </c>
      <c r="AD18" s="48">
        <f t="shared" ca="1" si="17"/>
        <v>0</v>
      </c>
      <c r="AE18" s="48">
        <f t="shared" ca="1" si="17"/>
        <v>0</v>
      </c>
      <c r="AF18" s="48">
        <f t="shared" ca="1" si="17"/>
        <v>0</v>
      </c>
      <c r="AG18" s="48">
        <f t="shared" ca="1" si="17"/>
        <v>0</v>
      </c>
      <c r="AH18" s="48">
        <f t="shared" ca="1" si="17"/>
        <v>0</v>
      </c>
      <c r="AI18" s="48">
        <f t="shared" ca="1" si="17"/>
        <v>0</v>
      </c>
      <c r="AJ18" s="48">
        <f t="shared" ca="1" si="17"/>
        <v>0</v>
      </c>
      <c r="AK18" s="48">
        <f t="shared" ca="1" si="17"/>
        <v>0</v>
      </c>
      <c r="AL18" s="48">
        <f t="shared" ca="1" si="17"/>
        <v>0</v>
      </c>
      <c r="AM18" s="48">
        <f t="shared" ca="1" si="17"/>
        <v>0</v>
      </c>
      <c r="AN18" s="48">
        <f t="shared" ca="1" si="17"/>
        <v>0</v>
      </c>
      <c r="AO18" s="48">
        <f t="shared" ca="1" si="17"/>
        <v>0</v>
      </c>
      <c r="AP18" s="48">
        <f t="shared" ca="1" si="17"/>
        <v>0</v>
      </c>
      <c r="AQ18" s="48">
        <f t="shared" ca="1" si="17"/>
        <v>0</v>
      </c>
      <c r="AR18" s="48">
        <f t="shared" ca="1" si="17"/>
        <v>0</v>
      </c>
      <c r="AS18" s="48">
        <f t="shared" ca="1" si="17"/>
        <v>0</v>
      </c>
      <c r="AT18" s="48">
        <f t="shared" ca="1" si="17"/>
        <v>0</v>
      </c>
      <c r="AU18" s="48">
        <f t="shared" ca="1" si="17"/>
        <v>0</v>
      </c>
      <c r="AV18" s="48">
        <f t="shared" ca="1" si="17"/>
        <v>0</v>
      </c>
      <c r="AW18" s="48">
        <f t="shared" ca="1" si="17"/>
        <v>0</v>
      </c>
      <c r="AX18" s="48">
        <f t="shared" ca="1" si="17"/>
        <v>0</v>
      </c>
      <c r="AY18" s="48">
        <f t="shared" ca="1" si="17"/>
        <v>0</v>
      </c>
      <c r="AZ18" s="48">
        <f t="shared" ca="1" si="17"/>
        <v>0</v>
      </c>
      <c r="BA18" s="48">
        <f t="shared" ca="1" si="17"/>
        <v>0</v>
      </c>
      <c r="BB18" s="48">
        <f t="shared" ca="1" si="17"/>
        <v>0</v>
      </c>
      <c r="BC18" s="48">
        <f t="shared" ca="1" si="17"/>
        <v>0</v>
      </c>
      <c r="BD18" s="48">
        <f t="shared" ca="1" si="17"/>
        <v>559902490.08993232</v>
      </c>
      <c r="BE18" s="48">
        <f t="shared" ca="1" si="17"/>
        <v>45741979.579999797</v>
      </c>
      <c r="BF18" s="48">
        <f t="shared" ca="1" si="17"/>
        <v>0</v>
      </c>
      <c r="BG18" s="48">
        <f t="shared" ca="1" si="17"/>
        <v>0</v>
      </c>
      <c r="BH18" s="48">
        <f t="shared" ca="1" si="17"/>
        <v>0</v>
      </c>
      <c r="BI18" s="48">
        <f t="shared" ca="1" si="17"/>
        <v>0</v>
      </c>
      <c r="BJ18" s="48">
        <f t="shared" ca="1" si="17"/>
        <v>0</v>
      </c>
      <c r="BK18" s="48">
        <f t="shared" ca="1" si="17"/>
        <v>0</v>
      </c>
      <c r="BL18" s="48">
        <f t="shared" ca="1" si="17"/>
        <v>0</v>
      </c>
      <c r="BM18" s="48">
        <f t="shared" ca="1" si="17"/>
        <v>0</v>
      </c>
      <c r="BN18" s="48">
        <f t="shared" ca="1" si="17"/>
        <v>0</v>
      </c>
      <c r="BO18" s="48">
        <f t="shared" ca="1" si="17"/>
        <v>0</v>
      </c>
      <c r="BP18" s="48">
        <f t="shared" ref="BP18:CV18" ca="1" si="18">SUMIF($C$7:$C$16,"H",BP$7:BP$16)+SUMIF($C$7:$C$16,"E",BP$7:BP$16)</f>
        <v>0</v>
      </c>
      <c r="BQ18" s="48">
        <f t="shared" ca="1" si="18"/>
        <v>0</v>
      </c>
      <c r="BR18" s="48">
        <f t="shared" ca="1" si="18"/>
        <v>0</v>
      </c>
      <c r="BS18" s="48">
        <f t="shared" ca="1" si="18"/>
        <v>0</v>
      </c>
      <c r="BT18" s="48">
        <f t="shared" ca="1" si="18"/>
        <v>0</v>
      </c>
      <c r="BU18" s="48">
        <f t="shared" ca="1" si="18"/>
        <v>0</v>
      </c>
      <c r="BV18" s="48">
        <f t="shared" ca="1" si="18"/>
        <v>0</v>
      </c>
      <c r="BW18" s="48">
        <f t="shared" ca="1" si="18"/>
        <v>0</v>
      </c>
      <c r="BX18" s="48">
        <f t="shared" ca="1" si="18"/>
        <v>0</v>
      </c>
      <c r="BY18" s="48">
        <f t="shared" ca="1" si="18"/>
        <v>0</v>
      </c>
      <c r="BZ18" s="48">
        <f t="shared" ca="1" si="18"/>
        <v>0</v>
      </c>
      <c r="CA18" s="48">
        <f t="shared" ca="1" si="18"/>
        <v>0</v>
      </c>
      <c r="CB18" s="48">
        <f t="shared" ca="1" si="18"/>
        <v>0</v>
      </c>
      <c r="CC18" s="48">
        <f t="shared" ca="1" si="18"/>
        <v>0</v>
      </c>
      <c r="CD18" s="48">
        <f t="shared" ca="1" si="18"/>
        <v>0</v>
      </c>
      <c r="CE18" s="48">
        <f t="shared" ca="1" si="18"/>
        <v>0</v>
      </c>
      <c r="CF18" s="48">
        <f t="shared" ca="1" si="18"/>
        <v>0</v>
      </c>
      <c r="CG18" s="48">
        <f t="shared" ca="1" si="18"/>
        <v>0</v>
      </c>
      <c r="CH18" s="48">
        <f t="shared" ca="1" si="18"/>
        <v>0</v>
      </c>
      <c r="CI18" s="48">
        <f t="shared" ca="1" si="18"/>
        <v>0</v>
      </c>
      <c r="CJ18" s="48">
        <f t="shared" ca="1" si="18"/>
        <v>2712767507.9699926</v>
      </c>
      <c r="CK18" s="48">
        <f t="shared" ca="1" si="18"/>
        <v>11084089.250000006</v>
      </c>
      <c r="CL18" s="48">
        <f t="shared" ca="1" si="18"/>
        <v>548974.73</v>
      </c>
      <c r="CM18" s="48">
        <f t="shared" ca="1" si="18"/>
        <v>601147755.28999829</v>
      </c>
      <c r="CN18" s="48">
        <f t="shared" ca="1" si="18"/>
        <v>4706262.8100000033</v>
      </c>
      <c r="CO18" s="48">
        <f t="shared" ca="1" si="18"/>
        <v>596441492.47999823</v>
      </c>
      <c r="CP18" s="48">
        <f t="shared" ca="1" si="18"/>
        <v>2099986688.6999943</v>
      </c>
      <c r="CQ18" s="48">
        <f t="shared" ca="1" si="18"/>
        <v>14546955.859999971</v>
      </c>
      <c r="CR18" s="48">
        <f t="shared" ca="1" si="18"/>
        <v>2085439732.8399944</v>
      </c>
      <c r="CS18" s="48">
        <f t="shared" ca="1" si="18"/>
        <v>6276252.0399999758</v>
      </c>
      <c r="CT18" s="48">
        <f t="shared" ca="1" si="18"/>
        <v>0</v>
      </c>
      <c r="CU18" s="48">
        <f t="shared" ca="1" si="18"/>
        <v>0</v>
      </c>
      <c r="CV18" s="48">
        <f t="shared" ca="1" si="18"/>
        <v>3324688229.679925</v>
      </c>
    </row>
    <row r="19" spans="1:100" ht="12.75" customHeight="1">
      <c r="A19" s="59" t="s">
        <v>175</v>
      </c>
      <c r="B19" s="47">
        <v>9003</v>
      </c>
      <c r="C19" s="58" t="s">
        <v>176</v>
      </c>
      <c r="D19" s="48">
        <f t="shared" ref="D19:I19" ca="1" si="19">D17+D18</f>
        <v>2379034222.6800056</v>
      </c>
      <c r="E19" s="48">
        <f t="shared" ca="1" si="19"/>
        <v>243435725.88889056</v>
      </c>
      <c r="F19" s="48">
        <f t="shared" ca="1" si="19"/>
        <v>490065798.33532488</v>
      </c>
      <c r="G19" s="48">
        <f t="shared" ca="1" si="19"/>
        <v>1645532698.4557898</v>
      </c>
      <c r="H19" s="48">
        <f t="shared" ca="1" si="19"/>
        <v>46162537.349999994</v>
      </c>
      <c r="I19" s="48">
        <f t="shared" ca="1" si="19"/>
        <v>1127865113.1400034</v>
      </c>
      <c r="J19" s="48">
        <f ca="1">J17+J18</f>
        <v>4418681.34</v>
      </c>
      <c r="K19" s="48">
        <f ca="1">K17+K18</f>
        <v>112790753.56</v>
      </c>
      <c r="L19" s="48">
        <f t="shared" ref="L19:BU19" ca="1" si="20">L17+L18</f>
        <v>0</v>
      </c>
      <c r="M19" s="48">
        <f t="shared" ca="1" si="20"/>
        <v>2534030.29</v>
      </c>
      <c r="N19" s="48">
        <f t="shared" ca="1" si="20"/>
        <v>0</v>
      </c>
      <c r="O19" s="48">
        <f t="shared" ca="1" si="20"/>
        <v>219542896.98999983</v>
      </c>
      <c r="P19" s="48">
        <f t="shared" ca="1" si="20"/>
        <v>18812916.32</v>
      </c>
      <c r="Q19" s="48">
        <f t="shared" ca="1" si="20"/>
        <v>12949061.24</v>
      </c>
      <c r="R19" s="48">
        <f t="shared" ca="1" si="20"/>
        <v>0</v>
      </c>
      <c r="S19" s="48">
        <f t="shared" ca="1" si="20"/>
        <v>0</v>
      </c>
      <c r="T19" s="48">
        <f t="shared" ca="1" si="20"/>
        <v>18159902849.145889</v>
      </c>
      <c r="U19" s="48">
        <f t="shared" ca="1" si="20"/>
        <v>80016567.420000002</v>
      </c>
      <c r="V19" s="48">
        <f t="shared" ca="1" si="20"/>
        <v>1446958915.0599689</v>
      </c>
      <c r="W19" s="48">
        <f t="shared" ca="1" si="20"/>
        <v>8670621034.9599571</v>
      </c>
      <c r="X19" s="48">
        <f t="shared" ca="1" si="20"/>
        <v>0</v>
      </c>
      <c r="Y19" s="48">
        <f t="shared" ca="1" si="20"/>
        <v>238600719.64999971</v>
      </c>
      <c r="Z19" s="48">
        <f t="shared" ca="1" si="20"/>
        <v>663576787.34999609</v>
      </c>
      <c r="AA19" s="48">
        <f t="shared" ca="1" si="20"/>
        <v>0</v>
      </c>
      <c r="AB19" s="48">
        <f t="shared" ca="1" si="20"/>
        <v>0</v>
      </c>
      <c r="AC19" s="48">
        <f t="shared" ca="1" si="20"/>
        <v>23841100.580000099</v>
      </c>
      <c r="AD19" s="48">
        <f t="shared" ca="1" si="20"/>
        <v>56750100.100001268</v>
      </c>
      <c r="AE19" s="48">
        <f t="shared" ca="1" si="20"/>
        <v>0</v>
      </c>
      <c r="AF19" s="48">
        <f t="shared" ca="1" si="20"/>
        <v>12223062.539999999</v>
      </c>
      <c r="AG19" s="48">
        <f t="shared" ca="1" si="20"/>
        <v>26320093.170000002</v>
      </c>
      <c r="AH19" s="48">
        <f t="shared" ca="1" si="20"/>
        <v>17408293.900000002</v>
      </c>
      <c r="AI19" s="48">
        <f t="shared" ca="1" si="20"/>
        <v>47670.04</v>
      </c>
      <c r="AJ19" s="48">
        <f t="shared" ca="1" si="20"/>
        <v>12016045.25880219</v>
      </c>
      <c r="AK19" s="48">
        <f t="shared" ca="1" si="20"/>
        <v>390623.07</v>
      </c>
      <c r="AL19" s="48">
        <f t="shared" ca="1" si="20"/>
        <v>0</v>
      </c>
      <c r="AM19" s="48">
        <f t="shared" ca="1" si="20"/>
        <v>51451767.210000016</v>
      </c>
      <c r="AN19" s="48">
        <f t="shared" ca="1" si="20"/>
        <v>527126.48</v>
      </c>
      <c r="AO19" s="48">
        <f t="shared" ca="1" si="20"/>
        <v>0</v>
      </c>
      <c r="AP19" s="48">
        <f t="shared" ca="1" si="20"/>
        <v>71375756.810000017</v>
      </c>
      <c r="AQ19" s="48">
        <f t="shared" ca="1" si="20"/>
        <v>0</v>
      </c>
      <c r="AR19" s="48">
        <f t="shared" ca="1" si="20"/>
        <v>0</v>
      </c>
      <c r="AS19" s="48">
        <f t="shared" ca="1" si="20"/>
        <v>0</v>
      </c>
      <c r="AT19" s="48">
        <f t="shared" ca="1" si="20"/>
        <v>4014734511.7899494</v>
      </c>
      <c r="AU19" s="48">
        <f t="shared" ca="1" si="20"/>
        <v>150629097.95000145</v>
      </c>
      <c r="AV19" s="48">
        <f t="shared" ca="1" si="20"/>
        <v>74038215.730000705</v>
      </c>
      <c r="AW19" s="48">
        <f t="shared" ca="1" si="20"/>
        <v>0</v>
      </c>
      <c r="AX19" s="48">
        <f t="shared" ca="1" si="20"/>
        <v>558069738.70998979</v>
      </c>
      <c r="AY19" s="48">
        <f t="shared" ca="1" si="20"/>
        <v>0</v>
      </c>
      <c r="AZ19" s="48">
        <f t="shared" ca="1" si="20"/>
        <v>0</v>
      </c>
      <c r="BA19" s="48">
        <f t="shared" ca="1" si="20"/>
        <v>0</v>
      </c>
      <c r="BB19" s="48">
        <f t="shared" ca="1" si="20"/>
        <v>0</v>
      </c>
      <c r="BC19" s="48">
        <f t="shared" ca="1" si="20"/>
        <v>0</v>
      </c>
      <c r="BD19" s="48">
        <f t="shared" ca="1" si="20"/>
        <v>3794041577.9898815</v>
      </c>
      <c r="BE19" s="48">
        <f t="shared" ca="1" si="20"/>
        <v>45905623.489999793</v>
      </c>
      <c r="BF19" s="48">
        <f t="shared" ca="1" si="20"/>
        <v>0</v>
      </c>
      <c r="BG19" s="48">
        <f t="shared" ca="1" si="20"/>
        <v>0</v>
      </c>
      <c r="BH19" s="48">
        <f t="shared" ca="1" si="20"/>
        <v>0</v>
      </c>
      <c r="BI19" s="48">
        <f t="shared" ca="1" si="20"/>
        <v>88541778.310000002</v>
      </c>
      <c r="BJ19" s="48">
        <f t="shared" ca="1" si="20"/>
        <v>0</v>
      </c>
      <c r="BK19" s="48">
        <f t="shared" ca="1" si="20"/>
        <v>0</v>
      </c>
      <c r="BL19" s="48">
        <f t="shared" ca="1" si="20"/>
        <v>10235.639999998806</v>
      </c>
      <c r="BM19" s="48">
        <f t="shared" ca="1" si="20"/>
        <v>57129867.780000001</v>
      </c>
      <c r="BN19" s="48">
        <f t="shared" ca="1" si="20"/>
        <v>647271896.70945334</v>
      </c>
      <c r="BO19" s="48">
        <f t="shared" ca="1" si="20"/>
        <v>0</v>
      </c>
      <c r="BP19" s="48">
        <f t="shared" ca="1" si="20"/>
        <v>1176889859.690002</v>
      </c>
      <c r="BQ19" s="48">
        <f t="shared" ca="1" si="20"/>
        <v>4882332.05</v>
      </c>
      <c r="BR19" s="48">
        <f t="shared" ca="1" si="20"/>
        <v>294324670.06</v>
      </c>
      <c r="BS19" s="48">
        <f t="shared" ca="1" si="20"/>
        <v>634706907.80000126</v>
      </c>
      <c r="BT19" s="48">
        <f t="shared" ca="1" si="20"/>
        <v>0</v>
      </c>
      <c r="BU19" s="48">
        <f t="shared" ca="1" si="20"/>
        <v>0</v>
      </c>
      <c r="BV19" s="48">
        <f ca="1">BV17+BV18</f>
        <v>49750.539999999855</v>
      </c>
      <c r="BW19" s="48">
        <f ca="1">BW17+BW18</f>
        <v>0</v>
      </c>
      <c r="BX19" s="48">
        <f ca="1">BX17+BX18</f>
        <v>12665235.014049999</v>
      </c>
      <c r="BY19" s="48">
        <f ca="1">BY17+BY18</f>
        <v>0</v>
      </c>
      <c r="BZ19" s="48">
        <f ca="1">BZ17+BZ18</f>
        <v>0</v>
      </c>
      <c r="CA19" s="48">
        <f t="shared" ref="CA19:CQ19" ca="1" si="21">CA17+CA18</f>
        <v>164883089.01519999</v>
      </c>
      <c r="CB19" s="48">
        <f t="shared" ca="1" si="21"/>
        <v>7380230073.3388634</v>
      </c>
      <c r="CC19" s="48">
        <f t="shared" ca="1" si="21"/>
        <v>22783920.80765</v>
      </c>
      <c r="CD19" s="48">
        <f t="shared" ca="1" si="21"/>
        <v>1590979013.1108489</v>
      </c>
      <c r="CE19" s="48">
        <f t="shared" ca="1" si="21"/>
        <v>0</v>
      </c>
      <c r="CF19" s="48">
        <f t="shared" ca="1" si="21"/>
        <v>0</v>
      </c>
      <c r="CG19" s="48">
        <f t="shared" ca="1" si="21"/>
        <v>52608696.469099998</v>
      </c>
      <c r="CH19" s="48">
        <f t="shared" ca="1" si="21"/>
        <v>366134735.28570026</v>
      </c>
      <c r="CI19" s="48">
        <f t="shared" ca="1" si="21"/>
        <v>4588919.95</v>
      </c>
      <c r="CJ19" s="48">
        <f t="shared" ca="1" si="21"/>
        <v>4618715563.9899893</v>
      </c>
      <c r="CK19" s="48">
        <f t="shared" ca="1" si="21"/>
        <v>21581634.670000006</v>
      </c>
      <c r="CL19" s="48">
        <f t="shared" ca="1" si="21"/>
        <v>548974.73</v>
      </c>
      <c r="CM19" s="48">
        <f t="shared" ca="1" si="21"/>
        <v>1715660871.4099953</v>
      </c>
      <c r="CN19" s="48">
        <f t="shared" ca="1" si="21"/>
        <v>4706262.8100000033</v>
      </c>
      <c r="CO19" s="48">
        <f t="shared" ca="1" si="21"/>
        <v>1710954608.5999951</v>
      </c>
      <c r="CP19" s="48">
        <f t="shared" ca="1" si="21"/>
        <v>2880924083.1799946</v>
      </c>
      <c r="CQ19" s="48">
        <f t="shared" ca="1" si="21"/>
        <v>15137088.679999972</v>
      </c>
      <c r="CR19" s="48">
        <f ca="1">CR17+CR18</f>
        <v>2865786994.4999943</v>
      </c>
      <c r="CS19" s="48">
        <f ca="1">CS17+CS18</f>
        <v>24541175.079999976</v>
      </c>
      <c r="CT19" s="48">
        <f ca="1">CT17+CT18</f>
        <v>0</v>
      </c>
      <c r="CU19" s="48">
        <f ca="1">CU17+CU18</f>
        <v>0</v>
      </c>
      <c r="CV19" s="48">
        <f ca="1">CV17+CV18</f>
        <v>59235495211.955307</v>
      </c>
    </row>
  </sheetData>
  <mergeCells count="1">
    <mergeCell ref="E2:G2"/>
  </mergeCells>
  <dataValidations count="2">
    <dataValidation type="list" allowBlank="1" showInputMessage="1" showErrorMessage="1" sqref="C2" xr:uid="{41EB4FF5-FB16-467E-8F96-29EE983B30E2}">
      <formula1>"Toplam,Yurtiçi,Yurtdışı"</formula1>
    </dataValidation>
    <dataValidation type="list" allowBlank="1" showInputMessage="1" showErrorMessage="1" sqref="B2" xr:uid="{3BB6540E-AD9D-481E-B9B2-537EB394773C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A935-1581-41D4-AEF0-36E1C25C6BEC}">
  <dimension ref="A1:U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21" ht="15" customHeight="1">
      <c r="A1" s="1" t="s">
        <v>0</v>
      </c>
      <c r="B1" s="2"/>
      <c r="C1" s="2"/>
    </row>
    <row r="2" spans="1:21" ht="15" customHeight="1">
      <c r="A2" s="1" t="s">
        <v>266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21" ht="15" customHeight="1">
      <c r="A3" s="5" t="s">
        <v>306</v>
      </c>
      <c r="B3" s="2"/>
      <c r="C3" s="2"/>
      <c r="E3" s="7"/>
    </row>
    <row r="4" spans="1:21" ht="22.5" customHeight="1"/>
    <row r="5" spans="1:21" ht="22.5" customHeight="1">
      <c r="D5" s="78">
        <v>790</v>
      </c>
      <c r="E5" s="78">
        <v>791</v>
      </c>
      <c r="F5" s="78">
        <v>792</v>
      </c>
      <c r="G5" s="78">
        <v>793</v>
      </c>
      <c r="H5" s="78">
        <v>794</v>
      </c>
      <c r="I5" s="78">
        <v>795</v>
      </c>
      <c r="J5" s="78">
        <v>796</v>
      </c>
      <c r="K5" s="78">
        <v>797</v>
      </c>
      <c r="L5" s="78">
        <v>908</v>
      </c>
      <c r="M5" s="78">
        <v>909</v>
      </c>
      <c r="N5" s="78">
        <v>910</v>
      </c>
      <c r="O5" s="78">
        <v>91001</v>
      </c>
      <c r="P5" s="78">
        <v>91002</v>
      </c>
      <c r="Q5" s="78">
        <v>911</v>
      </c>
      <c r="R5" s="78">
        <v>91101</v>
      </c>
      <c r="S5" s="78">
        <v>91102</v>
      </c>
      <c r="T5" s="78">
        <v>799</v>
      </c>
      <c r="U5" s="79"/>
    </row>
    <row r="6" spans="1:21" ht="79.5" customHeight="1">
      <c r="A6" s="55" t="s">
        <v>141</v>
      </c>
      <c r="B6" s="55" t="s">
        <v>142</v>
      </c>
      <c r="C6" s="55" t="s">
        <v>143</v>
      </c>
      <c r="D6" s="56" t="s">
        <v>123</v>
      </c>
      <c r="E6" s="56" t="s">
        <v>124</v>
      </c>
      <c r="F6" s="56" t="s">
        <v>125</v>
      </c>
      <c r="G6" s="56" t="s">
        <v>126</v>
      </c>
      <c r="H6" s="56" t="s">
        <v>127</v>
      </c>
      <c r="I6" s="56" t="s">
        <v>128</v>
      </c>
      <c r="J6" s="56" t="s">
        <v>17</v>
      </c>
      <c r="K6" s="56" t="s">
        <v>18</v>
      </c>
      <c r="L6" s="56" t="s">
        <v>19</v>
      </c>
      <c r="M6" s="56" t="s">
        <v>20</v>
      </c>
      <c r="N6" s="56" t="s">
        <v>21</v>
      </c>
      <c r="O6" s="56" t="s">
        <v>22</v>
      </c>
      <c r="P6" s="56" t="s">
        <v>23</v>
      </c>
      <c r="Q6" s="56" t="s">
        <v>24</v>
      </c>
      <c r="R6" s="56" t="s">
        <v>22</v>
      </c>
      <c r="S6" s="56" t="s">
        <v>23</v>
      </c>
      <c r="T6" s="56" t="s">
        <v>129</v>
      </c>
      <c r="U6" s="79" t="s">
        <v>267</v>
      </c>
    </row>
    <row r="7" spans="1:21" ht="12.75" customHeight="1">
      <c r="A7" s="57" t="s">
        <v>146</v>
      </c>
      <c r="B7" s="17">
        <v>1020</v>
      </c>
      <c r="C7" s="58" t="s">
        <v>147</v>
      </c>
      <c r="D7" s="18">
        <f t="shared" ref="D7:J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t="shared" ref="K7:K16" ca="1" si="1">L7+M7+N7+Q7</f>
        <v>0</v>
      </c>
      <c r="L7" s="18">
        <f t="shared" ref="L7:T16" ca="1" si="2">IFERROR(IF($C$2="Yurtiçi",INDIRECT("'"&amp;$B$2&amp;"'!"&amp;ADDRESS(MATCH($B7,INDIRECT("'"&amp;$B$2&amp;"'!$B$1:$B$1095"),0),MATCH(L$5,INDIRECT("'"&amp;$B$2&amp;"'!5:5"),0))),IF($C$2="Yurtdışı",INDIRECT("'"&amp;$B$2&amp;"'!"&amp;ADDRESS(MATCH($B7,INDIRECT("'"&amp;$B$2&amp;"'!$B$1:$B$1095"),0),MATCH(L$5,INDIRECT("'"&amp;$B$2&amp;"'!5:5"),0)+1)),INDIRECT("'"&amp;$B$2&amp;"'!"&amp;ADDRESS(MATCH($B7,INDIRECT("'"&amp;$B$2&amp;"'!$B$1:$B$1095"),0),MATCH(L$5,INDIRECT("'"&amp;$B$2&amp;"'!5:5"),0)))+INDIRECT("'"&amp;$B$2&amp;"'!"&amp;ADDRESS(MATCH($B7,INDIRECT("'"&amp;$B$2&amp;"'!$B$1:$B$1095"),0),MATCH(L$5,INDIRECT("'"&amp;$B$2&amp;"'!5:5"),0)+1)))),0)</f>
        <v>0</v>
      </c>
      <c r="M7" s="18">
        <f t="shared" ca="1" si="2"/>
        <v>0</v>
      </c>
      <c r="N7" s="19">
        <f t="shared" ref="N7:N16" ca="1" si="3">+O7+P7</f>
        <v>0</v>
      </c>
      <c r="O7" s="18">
        <f t="shared" ca="1" si="2"/>
        <v>0</v>
      </c>
      <c r="P7" s="18">
        <f t="shared" ca="1" si="2"/>
        <v>0</v>
      </c>
      <c r="Q7" s="19">
        <f t="shared" ref="Q7:Q16" ca="1" si="4">+R7+S7</f>
        <v>0</v>
      </c>
      <c r="R7" s="18">
        <f t="shared" ca="1" si="2"/>
        <v>0</v>
      </c>
      <c r="S7" s="18">
        <f t="shared" ca="1" si="2"/>
        <v>0</v>
      </c>
      <c r="T7" s="18">
        <f t="shared" ca="1" si="2"/>
        <v>0</v>
      </c>
      <c r="U7" s="19">
        <f t="shared" ref="U7:U16" ca="1" si="5">SUM(D7:K7)+T7</f>
        <v>0</v>
      </c>
    </row>
    <row r="8" spans="1:21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ca="1" si="1"/>
        <v>0</v>
      </c>
      <c r="L8" s="18">
        <f t="shared" ca="1" si="2"/>
        <v>0</v>
      </c>
      <c r="M8" s="18">
        <f t="shared" ca="1" si="2"/>
        <v>0</v>
      </c>
      <c r="N8" s="19">
        <f t="shared" ca="1" si="3"/>
        <v>0</v>
      </c>
      <c r="O8" s="18">
        <f t="shared" ca="1" si="2"/>
        <v>0</v>
      </c>
      <c r="P8" s="18">
        <f t="shared" ca="1" si="2"/>
        <v>0</v>
      </c>
      <c r="Q8" s="19">
        <f t="shared" ca="1" si="4"/>
        <v>0</v>
      </c>
      <c r="R8" s="18">
        <f t="shared" ca="1" si="2"/>
        <v>0</v>
      </c>
      <c r="S8" s="18">
        <f t="shared" ca="1" si="2"/>
        <v>0</v>
      </c>
      <c r="T8" s="18">
        <f t="shared" ca="1" si="2"/>
        <v>0</v>
      </c>
      <c r="U8" s="19">
        <f t="shared" ca="1" si="5"/>
        <v>0</v>
      </c>
    </row>
    <row r="9" spans="1:21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1"/>
        <v>0</v>
      </c>
      <c r="L9" s="18">
        <f t="shared" ca="1" si="2"/>
        <v>0</v>
      </c>
      <c r="M9" s="18">
        <f t="shared" ca="1" si="2"/>
        <v>0</v>
      </c>
      <c r="N9" s="19">
        <f t="shared" ca="1" si="3"/>
        <v>0</v>
      </c>
      <c r="O9" s="18">
        <f t="shared" ca="1" si="2"/>
        <v>0</v>
      </c>
      <c r="P9" s="18">
        <f t="shared" ca="1" si="2"/>
        <v>0</v>
      </c>
      <c r="Q9" s="19">
        <f t="shared" ca="1" si="4"/>
        <v>0</v>
      </c>
      <c r="R9" s="18">
        <f t="shared" ca="1" si="2"/>
        <v>0</v>
      </c>
      <c r="S9" s="18">
        <f t="shared" ca="1" si="2"/>
        <v>0</v>
      </c>
      <c r="T9" s="18">
        <f t="shared" ca="1" si="2"/>
        <v>0</v>
      </c>
      <c r="U9" s="19">
        <f t="shared" ca="1" si="5"/>
        <v>0</v>
      </c>
    </row>
    <row r="10" spans="1:21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1"/>
        <v>0</v>
      </c>
      <c r="L10" s="18">
        <f t="shared" ca="1" si="2"/>
        <v>0</v>
      </c>
      <c r="M10" s="18">
        <f t="shared" ca="1" si="2"/>
        <v>0</v>
      </c>
      <c r="N10" s="19">
        <f t="shared" ca="1" si="3"/>
        <v>0</v>
      </c>
      <c r="O10" s="18">
        <f t="shared" ca="1" si="2"/>
        <v>0</v>
      </c>
      <c r="P10" s="18">
        <f t="shared" ca="1" si="2"/>
        <v>0</v>
      </c>
      <c r="Q10" s="19">
        <f t="shared" ca="1" si="4"/>
        <v>0</v>
      </c>
      <c r="R10" s="18">
        <f t="shared" ca="1" si="2"/>
        <v>0</v>
      </c>
      <c r="S10" s="18">
        <f t="shared" ca="1" si="2"/>
        <v>0</v>
      </c>
      <c r="T10" s="18">
        <f t="shared" ca="1" si="2"/>
        <v>0</v>
      </c>
      <c r="U10" s="19">
        <f t="shared" ca="1" si="5"/>
        <v>0</v>
      </c>
    </row>
    <row r="11" spans="1:21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1"/>
        <v>0</v>
      </c>
      <c r="L11" s="18">
        <f t="shared" ca="1" si="2"/>
        <v>0</v>
      </c>
      <c r="M11" s="18">
        <f t="shared" ca="1" si="2"/>
        <v>0</v>
      </c>
      <c r="N11" s="19">
        <f t="shared" ca="1" si="3"/>
        <v>0</v>
      </c>
      <c r="O11" s="18">
        <f t="shared" ca="1" si="2"/>
        <v>0</v>
      </c>
      <c r="P11" s="18">
        <f t="shared" ca="1" si="2"/>
        <v>0</v>
      </c>
      <c r="Q11" s="19">
        <f t="shared" ca="1" si="4"/>
        <v>0</v>
      </c>
      <c r="R11" s="18">
        <f t="shared" ca="1" si="2"/>
        <v>0</v>
      </c>
      <c r="S11" s="18">
        <f t="shared" ca="1" si="2"/>
        <v>0</v>
      </c>
      <c r="T11" s="18">
        <f t="shared" ca="1" si="2"/>
        <v>0</v>
      </c>
      <c r="U11" s="19">
        <f t="shared" ca="1" si="5"/>
        <v>0</v>
      </c>
    </row>
    <row r="12" spans="1:21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1"/>
        <v>0</v>
      </c>
      <c r="L12" s="18">
        <f t="shared" ca="1" si="2"/>
        <v>0</v>
      </c>
      <c r="M12" s="18">
        <f t="shared" ca="1" si="2"/>
        <v>0</v>
      </c>
      <c r="N12" s="19">
        <f t="shared" ca="1" si="3"/>
        <v>0</v>
      </c>
      <c r="O12" s="18">
        <f t="shared" ca="1" si="2"/>
        <v>0</v>
      </c>
      <c r="P12" s="18">
        <f t="shared" ca="1" si="2"/>
        <v>0</v>
      </c>
      <c r="Q12" s="19">
        <f t="shared" ca="1" si="4"/>
        <v>0</v>
      </c>
      <c r="R12" s="18">
        <f t="shared" ca="1" si="2"/>
        <v>0</v>
      </c>
      <c r="S12" s="18">
        <f t="shared" ca="1" si="2"/>
        <v>0</v>
      </c>
      <c r="T12" s="18">
        <f t="shared" ca="1" si="2"/>
        <v>0</v>
      </c>
      <c r="U12" s="19">
        <f t="shared" ca="1" si="5"/>
        <v>0</v>
      </c>
    </row>
    <row r="13" spans="1:21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1"/>
        <v>0</v>
      </c>
      <c r="L13" s="18">
        <f t="shared" ca="1" si="2"/>
        <v>0</v>
      </c>
      <c r="M13" s="18">
        <f t="shared" ca="1" si="2"/>
        <v>0</v>
      </c>
      <c r="N13" s="19">
        <f t="shared" ca="1" si="3"/>
        <v>0</v>
      </c>
      <c r="O13" s="18">
        <f t="shared" ca="1" si="2"/>
        <v>0</v>
      </c>
      <c r="P13" s="18">
        <f t="shared" ca="1" si="2"/>
        <v>0</v>
      </c>
      <c r="Q13" s="19">
        <f t="shared" ca="1" si="4"/>
        <v>0</v>
      </c>
      <c r="R13" s="18">
        <f t="shared" ca="1" si="2"/>
        <v>0</v>
      </c>
      <c r="S13" s="18">
        <f t="shared" ca="1" si="2"/>
        <v>0</v>
      </c>
      <c r="T13" s="18">
        <f t="shared" ca="1" si="2"/>
        <v>0</v>
      </c>
      <c r="U13" s="19">
        <f t="shared" ca="1" si="5"/>
        <v>0</v>
      </c>
    </row>
    <row r="14" spans="1:21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348378666.8399992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1"/>
        <v>0</v>
      </c>
      <c r="L14" s="18">
        <f t="shared" ca="1" si="2"/>
        <v>0</v>
      </c>
      <c r="M14" s="18">
        <f t="shared" ca="1" si="2"/>
        <v>0</v>
      </c>
      <c r="N14" s="19">
        <f t="shared" ca="1" si="3"/>
        <v>0</v>
      </c>
      <c r="O14" s="18">
        <f t="shared" ca="1" si="2"/>
        <v>0</v>
      </c>
      <c r="P14" s="18">
        <f t="shared" ca="1" si="2"/>
        <v>0</v>
      </c>
      <c r="Q14" s="19">
        <f t="shared" ca="1" si="4"/>
        <v>0</v>
      </c>
      <c r="R14" s="18">
        <f t="shared" ca="1" si="2"/>
        <v>0</v>
      </c>
      <c r="S14" s="18">
        <f t="shared" ca="1" si="2"/>
        <v>0</v>
      </c>
      <c r="T14" s="18">
        <f t="shared" ca="1" si="2"/>
        <v>0</v>
      </c>
      <c r="U14" s="19">
        <f t="shared" ca="1" si="5"/>
        <v>348378666.8399992</v>
      </c>
    </row>
    <row r="15" spans="1:21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1220770355.4698315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1"/>
        <v>0</v>
      </c>
      <c r="L15" s="18">
        <f t="shared" ca="1" si="2"/>
        <v>0</v>
      </c>
      <c r="M15" s="18">
        <f t="shared" ca="1" si="2"/>
        <v>0</v>
      </c>
      <c r="N15" s="19">
        <f t="shared" ca="1" si="3"/>
        <v>0</v>
      </c>
      <c r="O15" s="18">
        <f t="shared" ca="1" si="2"/>
        <v>0</v>
      </c>
      <c r="P15" s="18">
        <f t="shared" ca="1" si="2"/>
        <v>0</v>
      </c>
      <c r="Q15" s="19">
        <f t="shared" ca="1" si="4"/>
        <v>0</v>
      </c>
      <c r="R15" s="18">
        <f t="shared" ca="1" si="2"/>
        <v>0</v>
      </c>
      <c r="S15" s="18">
        <f t="shared" ca="1" si="2"/>
        <v>0</v>
      </c>
      <c r="T15" s="18">
        <f t="shared" ca="1" si="2"/>
        <v>0</v>
      </c>
      <c r="U15" s="19">
        <f t="shared" ca="1" si="5"/>
        <v>1220770355.4698315</v>
      </c>
    </row>
    <row r="16" spans="1:21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840257904.52998602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1"/>
        <v>0</v>
      </c>
      <c r="L16" s="18">
        <f t="shared" ca="1" si="2"/>
        <v>0</v>
      </c>
      <c r="M16" s="18">
        <f t="shared" ca="1" si="2"/>
        <v>0</v>
      </c>
      <c r="N16" s="19">
        <f t="shared" ca="1" si="3"/>
        <v>0</v>
      </c>
      <c r="O16" s="18">
        <f t="shared" ca="1" si="2"/>
        <v>0</v>
      </c>
      <c r="P16" s="18">
        <f t="shared" ca="1" si="2"/>
        <v>0</v>
      </c>
      <c r="Q16" s="19">
        <f t="shared" ca="1" si="4"/>
        <v>0</v>
      </c>
      <c r="R16" s="18">
        <f t="shared" ca="1" si="2"/>
        <v>0</v>
      </c>
      <c r="S16" s="18">
        <f t="shared" ca="1" si="2"/>
        <v>0</v>
      </c>
      <c r="T16" s="18">
        <f t="shared" ca="1" si="2"/>
        <v>0</v>
      </c>
      <c r="U16" s="19">
        <f t="shared" ca="1" si="5"/>
        <v>840257904.52998602</v>
      </c>
    </row>
    <row r="17" spans="1:21" ht="12.75" customHeight="1">
      <c r="A17" s="59" t="s">
        <v>169</v>
      </c>
      <c r="B17" s="47">
        <v>9000</v>
      </c>
      <c r="C17" s="58" t="s">
        <v>170</v>
      </c>
      <c r="D17" s="48">
        <f t="shared" ref="D17:U17" ca="1" si="6">SUMIF($C$7:$C$16,"HD",D$7:D$16)</f>
        <v>0</v>
      </c>
      <c r="E17" s="48">
        <f t="shared" ca="1" si="6"/>
        <v>0</v>
      </c>
      <c r="F17" s="48">
        <f t="shared" ca="1" si="6"/>
        <v>0</v>
      </c>
      <c r="G17" s="48">
        <f t="shared" ca="1" si="6"/>
        <v>0</v>
      </c>
      <c r="H17" s="48">
        <f t="shared" ca="1" si="6"/>
        <v>0</v>
      </c>
      <c r="I17" s="48">
        <f t="shared" ca="1" si="6"/>
        <v>0</v>
      </c>
      <c r="J17" s="48">
        <f t="shared" ca="1" si="6"/>
        <v>0</v>
      </c>
      <c r="K17" s="48">
        <f t="shared" ca="1" si="6"/>
        <v>0</v>
      </c>
      <c r="L17" s="48">
        <f t="shared" ca="1" si="6"/>
        <v>0</v>
      </c>
      <c r="M17" s="48">
        <f t="shared" ca="1" si="6"/>
        <v>0</v>
      </c>
      <c r="N17" s="48">
        <f t="shared" ca="1" si="6"/>
        <v>0</v>
      </c>
      <c r="O17" s="48">
        <f t="shared" ca="1" si="6"/>
        <v>0</v>
      </c>
      <c r="P17" s="48">
        <f t="shared" ca="1" si="6"/>
        <v>0</v>
      </c>
      <c r="Q17" s="48">
        <f t="shared" ca="1" si="6"/>
        <v>0</v>
      </c>
      <c r="R17" s="48">
        <f t="shared" ca="1" si="6"/>
        <v>0</v>
      </c>
      <c r="S17" s="48">
        <f t="shared" ca="1" si="6"/>
        <v>0</v>
      </c>
      <c r="T17" s="48">
        <f t="shared" ca="1" si="6"/>
        <v>0</v>
      </c>
      <c r="U17" s="48">
        <f t="shared" ca="1" si="6"/>
        <v>0</v>
      </c>
    </row>
    <row r="18" spans="1:21" ht="12.75" customHeight="1">
      <c r="A18" s="59" t="s">
        <v>172</v>
      </c>
      <c r="B18" s="47">
        <v>9001</v>
      </c>
      <c r="C18" s="58" t="s">
        <v>173</v>
      </c>
      <c r="D18" s="48">
        <f t="shared" ref="D18:U18" ca="1" si="7">SUMIF($C$7:$C$16,"H",D$7:D$16)+SUMIF($C$7:$C$16,"E",D$7:D$16)</f>
        <v>0</v>
      </c>
      <c r="E18" s="48">
        <f t="shared" ca="1" si="7"/>
        <v>2409406926.8398166</v>
      </c>
      <c r="F18" s="48">
        <f t="shared" ca="1" si="7"/>
        <v>0</v>
      </c>
      <c r="G18" s="48">
        <f t="shared" ca="1" si="7"/>
        <v>0</v>
      </c>
      <c r="H18" s="48">
        <f t="shared" ca="1" si="7"/>
        <v>0</v>
      </c>
      <c r="I18" s="48">
        <f t="shared" ca="1" si="7"/>
        <v>0</v>
      </c>
      <c r="J18" s="48">
        <f t="shared" ca="1" si="7"/>
        <v>0</v>
      </c>
      <c r="K18" s="48">
        <f t="shared" ca="1" si="7"/>
        <v>0</v>
      </c>
      <c r="L18" s="48">
        <f t="shared" ca="1" si="7"/>
        <v>0</v>
      </c>
      <c r="M18" s="48">
        <f t="shared" ca="1" si="7"/>
        <v>0</v>
      </c>
      <c r="N18" s="48">
        <f t="shared" ca="1" si="7"/>
        <v>0</v>
      </c>
      <c r="O18" s="48">
        <f t="shared" ca="1" si="7"/>
        <v>0</v>
      </c>
      <c r="P18" s="48">
        <f t="shared" ca="1" si="7"/>
        <v>0</v>
      </c>
      <c r="Q18" s="48">
        <f t="shared" ca="1" si="7"/>
        <v>0</v>
      </c>
      <c r="R18" s="48">
        <f t="shared" ca="1" si="7"/>
        <v>0</v>
      </c>
      <c r="S18" s="48">
        <f t="shared" ca="1" si="7"/>
        <v>0</v>
      </c>
      <c r="T18" s="48">
        <f t="shared" ca="1" si="7"/>
        <v>0</v>
      </c>
      <c r="U18" s="48">
        <f t="shared" ca="1" si="7"/>
        <v>2409406926.8398166</v>
      </c>
    </row>
    <row r="19" spans="1:21" ht="12.75" customHeight="1">
      <c r="A19" s="59" t="s">
        <v>175</v>
      </c>
      <c r="B19" s="47">
        <v>9003</v>
      </c>
      <c r="C19" s="58" t="s">
        <v>176</v>
      </c>
      <c r="D19" s="48">
        <f t="shared" ref="D19:U19" ca="1" si="8">D17+D18</f>
        <v>0</v>
      </c>
      <c r="E19" s="48">
        <f t="shared" ca="1" si="8"/>
        <v>2409406926.8398166</v>
      </c>
      <c r="F19" s="48">
        <f t="shared" ca="1" si="8"/>
        <v>0</v>
      </c>
      <c r="G19" s="48">
        <f t="shared" ca="1" si="8"/>
        <v>0</v>
      </c>
      <c r="H19" s="48">
        <f t="shared" ca="1" si="8"/>
        <v>0</v>
      </c>
      <c r="I19" s="48">
        <f t="shared" ca="1" si="8"/>
        <v>0</v>
      </c>
      <c r="J19" s="48">
        <f t="shared" ca="1" si="8"/>
        <v>0</v>
      </c>
      <c r="K19" s="48">
        <f t="shared" ca="1" si="8"/>
        <v>0</v>
      </c>
      <c r="L19" s="48">
        <f t="shared" ca="1" si="8"/>
        <v>0</v>
      </c>
      <c r="M19" s="48">
        <f t="shared" ca="1" si="8"/>
        <v>0</v>
      </c>
      <c r="N19" s="48">
        <f t="shared" ca="1" si="8"/>
        <v>0</v>
      </c>
      <c r="O19" s="48">
        <f t="shared" ca="1" si="8"/>
        <v>0</v>
      </c>
      <c r="P19" s="48">
        <f t="shared" ca="1" si="8"/>
        <v>0</v>
      </c>
      <c r="Q19" s="48">
        <f t="shared" ca="1" si="8"/>
        <v>0</v>
      </c>
      <c r="R19" s="48">
        <f t="shared" ca="1" si="8"/>
        <v>0</v>
      </c>
      <c r="S19" s="48">
        <f t="shared" ca="1" si="8"/>
        <v>0</v>
      </c>
      <c r="T19" s="48">
        <f t="shared" ca="1" si="8"/>
        <v>0</v>
      </c>
      <c r="U19" s="48">
        <f t="shared" ca="1" si="8"/>
        <v>2409406926.8398166</v>
      </c>
    </row>
  </sheetData>
  <mergeCells count="1">
    <mergeCell ref="E2:G2"/>
  </mergeCells>
  <dataValidations count="2">
    <dataValidation type="list" allowBlank="1" showInputMessage="1" showErrorMessage="1" sqref="B2" xr:uid="{D021F081-1B3C-48FB-882F-BFDB08FCA215}">
      <formula1>"Toplam,Direkt,Endirekt"</formula1>
    </dataValidation>
    <dataValidation type="list" allowBlank="1" showInputMessage="1" showErrorMessage="1" sqref="C2" xr:uid="{003ED3D7-1278-4FF3-97E9-B7964E76D11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349-75E7-42A6-8571-CA276D885D7E}">
  <dimension ref="A1:I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9" ht="15" customHeight="1">
      <c r="A1" s="1" t="s">
        <v>0</v>
      </c>
      <c r="B1" s="2"/>
      <c r="C1" s="2"/>
    </row>
    <row r="2" spans="1:9" ht="15" customHeight="1">
      <c r="A2" s="1" t="s">
        <v>268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9" ht="15" customHeight="1">
      <c r="A3" s="5" t="s">
        <v>306</v>
      </c>
      <c r="B3" s="2"/>
      <c r="C3" s="2"/>
    </row>
    <row r="4" spans="1:9" ht="22.5" customHeight="1"/>
    <row r="5" spans="1:9" ht="22.5" customHeight="1">
      <c r="D5" s="78">
        <v>704</v>
      </c>
      <c r="E5" s="78">
        <v>718</v>
      </c>
      <c r="F5" s="78">
        <v>729</v>
      </c>
      <c r="G5" s="78">
        <v>750</v>
      </c>
      <c r="H5" s="78">
        <v>751</v>
      </c>
      <c r="I5" s="79"/>
    </row>
    <row r="6" spans="1:9" ht="79.5" customHeight="1">
      <c r="A6" s="55" t="s">
        <v>141</v>
      </c>
      <c r="B6" s="55" t="s">
        <v>142</v>
      </c>
      <c r="C6" s="55" t="s">
        <v>143</v>
      </c>
      <c r="D6" s="56" t="s">
        <v>11</v>
      </c>
      <c r="E6" s="56" t="s">
        <v>12</v>
      </c>
      <c r="F6" s="56" t="s">
        <v>13</v>
      </c>
      <c r="G6" s="56" t="s">
        <v>14</v>
      </c>
      <c r="H6" s="56" t="s">
        <v>15</v>
      </c>
      <c r="I6" s="79" t="s">
        <v>269</v>
      </c>
    </row>
    <row r="7" spans="1:9" ht="12.75" customHeight="1">
      <c r="A7" s="57" t="s">
        <v>146</v>
      </c>
      <c r="B7" s="17">
        <v>1020</v>
      </c>
      <c r="C7" s="58" t="s">
        <v>147</v>
      </c>
      <c r="D7" s="18">
        <f t="shared" ref="D7:H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9">
        <f t="shared" ref="I7:I16" ca="1" si="1">+SUM(D7:H7)</f>
        <v>0</v>
      </c>
    </row>
    <row r="8" spans="1:9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-296.41000000000003</v>
      </c>
      <c r="I8" s="19">
        <f t="shared" ca="1" si="1"/>
        <v>-296.41000000000003</v>
      </c>
    </row>
    <row r="9" spans="1:9" ht="12.75" customHeight="1">
      <c r="A9" s="57" t="s">
        <v>151</v>
      </c>
      <c r="B9" s="17">
        <v>1025</v>
      </c>
      <c r="C9" s="58" t="s">
        <v>147</v>
      </c>
      <c r="D9" s="18">
        <f t="shared" ca="1" si="0"/>
        <v>4418681.34</v>
      </c>
      <c r="E9" s="18">
        <f t="shared" ca="1" si="0"/>
        <v>0</v>
      </c>
      <c r="F9" s="18">
        <f t="shared" ca="1" si="0"/>
        <v>0</v>
      </c>
      <c r="G9" s="18">
        <f t="shared" ca="1" si="0"/>
        <v>254557460.72997445</v>
      </c>
      <c r="H9" s="18">
        <f t="shared" ca="1" si="0"/>
        <v>0</v>
      </c>
      <c r="I9" s="19">
        <f t="shared" ca="1" si="1"/>
        <v>258976142.06997445</v>
      </c>
    </row>
    <row r="10" spans="1:9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1715502801.75</v>
      </c>
      <c r="H10" s="18">
        <f t="shared" ca="1" si="0"/>
        <v>107.7</v>
      </c>
      <c r="I10" s="19">
        <f t="shared" ca="1" si="1"/>
        <v>1715502909.45</v>
      </c>
    </row>
    <row r="11" spans="1:9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9">
        <f t="shared" ca="1" si="1"/>
        <v>0</v>
      </c>
    </row>
    <row r="12" spans="1:9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47670.04</v>
      </c>
      <c r="G12" s="18">
        <f t="shared" ca="1" si="0"/>
        <v>1241296775.6999743</v>
      </c>
      <c r="H12" s="18">
        <f t="shared" ca="1" si="0"/>
        <v>0</v>
      </c>
      <c r="I12" s="19">
        <f t="shared" ca="1" si="1"/>
        <v>1241344445.7399743</v>
      </c>
    </row>
    <row r="13" spans="1:9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22782049.72000026</v>
      </c>
      <c r="H13" s="18">
        <f t="shared" ca="1" si="0"/>
        <v>163832.62</v>
      </c>
      <c r="I13" s="19">
        <f t="shared" ca="1" si="1"/>
        <v>22945882.340000261</v>
      </c>
    </row>
    <row r="14" spans="1:9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1167122.4100000001</v>
      </c>
      <c r="H14" s="18">
        <f t="shared" ca="1" si="0"/>
        <v>274498.22000000009</v>
      </c>
      <c r="I14" s="19">
        <f t="shared" ca="1" si="1"/>
        <v>1441620.6300000004</v>
      </c>
    </row>
    <row r="15" spans="1:9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89198215.549950406</v>
      </c>
      <c r="H15" s="18">
        <f t="shared" ca="1" si="0"/>
        <v>0</v>
      </c>
      <c r="I15" s="19">
        <f t="shared" ca="1" si="1"/>
        <v>89198215.549950406</v>
      </c>
    </row>
    <row r="16" spans="1:9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469537152.12998199</v>
      </c>
      <c r="H16" s="18">
        <f t="shared" ca="1" si="0"/>
        <v>45467481.359999798</v>
      </c>
      <c r="I16" s="19">
        <f t="shared" ca="1" si="1"/>
        <v>515004633.48998177</v>
      </c>
    </row>
    <row r="17" spans="1:9" ht="12.75" customHeight="1">
      <c r="A17" s="59" t="s">
        <v>169</v>
      </c>
      <c r="B17" s="47">
        <v>9000</v>
      </c>
      <c r="C17" s="58" t="s">
        <v>170</v>
      </c>
      <c r="D17" s="48">
        <f t="shared" ref="D17:I17" ca="1" si="2">SUMIF($C$7:$C$16,"HD",D$7:D$16)</f>
        <v>4418681.34</v>
      </c>
      <c r="E17" s="48">
        <f t="shared" ca="1" si="2"/>
        <v>0</v>
      </c>
      <c r="F17" s="48">
        <f t="shared" ca="1" si="2"/>
        <v>47670.04</v>
      </c>
      <c r="G17" s="48">
        <f t="shared" ca="1" si="2"/>
        <v>3234139087.8999491</v>
      </c>
      <c r="H17" s="48">
        <f t="shared" ca="1" si="2"/>
        <v>163643.91</v>
      </c>
      <c r="I17" s="48">
        <f t="shared" ca="1" si="2"/>
        <v>3238769083.189949</v>
      </c>
    </row>
    <row r="18" spans="1:9" ht="12.75" customHeight="1">
      <c r="A18" s="59" t="s">
        <v>172</v>
      </c>
      <c r="B18" s="47">
        <v>9001</v>
      </c>
      <c r="C18" s="58" t="s">
        <v>173</v>
      </c>
      <c r="D18" s="48">
        <f t="shared" ref="D18:I18" ca="1" si="3">SUMIF($C$7:$C$16,"H",D$7:D$16)+SUMIF($C$7:$C$16,"E",D$7:D$16)</f>
        <v>0</v>
      </c>
      <c r="E18" s="48">
        <f t="shared" ca="1" si="3"/>
        <v>0</v>
      </c>
      <c r="F18" s="48">
        <f t="shared" ca="1" si="3"/>
        <v>0</v>
      </c>
      <c r="G18" s="48">
        <f t="shared" ca="1" si="3"/>
        <v>559902490.08993232</v>
      </c>
      <c r="H18" s="48">
        <f t="shared" ca="1" si="3"/>
        <v>45741979.579999797</v>
      </c>
      <c r="I18" s="48">
        <f t="shared" ca="1" si="3"/>
        <v>605644469.66993213</v>
      </c>
    </row>
    <row r="19" spans="1:9" ht="12.75" customHeight="1">
      <c r="A19" s="59" t="s">
        <v>175</v>
      </c>
      <c r="B19" s="47">
        <v>9003</v>
      </c>
      <c r="C19" s="58" t="s">
        <v>176</v>
      </c>
      <c r="D19" s="48">
        <f t="shared" ref="D19:I19" ca="1" si="4">D17+D18</f>
        <v>4418681.34</v>
      </c>
      <c r="E19" s="48">
        <f t="shared" ca="1" si="4"/>
        <v>0</v>
      </c>
      <c r="F19" s="48">
        <f t="shared" ca="1" si="4"/>
        <v>47670.04</v>
      </c>
      <c r="G19" s="48">
        <f t="shared" ca="1" si="4"/>
        <v>3794041577.9898815</v>
      </c>
      <c r="H19" s="48">
        <f t="shared" ca="1" si="4"/>
        <v>45905623.489999793</v>
      </c>
      <c r="I19" s="48">
        <f t="shared" ca="1" si="4"/>
        <v>3844413552.8598814</v>
      </c>
    </row>
  </sheetData>
  <mergeCells count="1">
    <mergeCell ref="E2:G2"/>
  </mergeCells>
  <dataValidations count="2">
    <dataValidation type="list" allowBlank="1" showInputMessage="1" showErrorMessage="1" sqref="B2" xr:uid="{1B328AE3-285B-4428-A073-1AD768F88E41}">
      <formula1>"Toplam,Direkt,Endirekt"</formula1>
    </dataValidation>
    <dataValidation type="list" allowBlank="1" showInputMessage="1" showErrorMessage="1" sqref="C2" xr:uid="{6DA05D44-B2C8-4001-A25D-639D3343CC8C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43A2-4315-4586-AE84-9F261BB8FDD1}">
  <dimension ref="A1:O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270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15" ht="15" customHeight="1">
      <c r="A3" s="5" t="s">
        <v>306</v>
      </c>
      <c r="B3" s="2"/>
      <c r="C3" s="2"/>
    </row>
    <row r="4" spans="1:15" ht="22.5" customHeight="1"/>
    <row r="5" spans="1:15" ht="22.5" customHeight="1">
      <c r="D5" s="78">
        <v>784</v>
      </c>
      <c r="E5" s="78">
        <v>785</v>
      </c>
      <c r="F5" s="78">
        <v>904</v>
      </c>
      <c r="G5" s="78">
        <v>905</v>
      </c>
      <c r="H5" s="78">
        <v>906</v>
      </c>
      <c r="I5" s="78">
        <v>90601</v>
      </c>
      <c r="J5" s="78">
        <v>90602</v>
      </c>
      <c r="K5" s="78">
        <v>907</v>
      </c>
      <c r="L5" s="78">
        <v>90701</v>
      </c>
      <c r="M5" s="78">
        <v>90702</v>
      </c>
      <c r="N5" s="78">
        <v>786</v>
      </c>
      <c r="O5" s="79"/>
    </row>
    <row r="6" spans="1:15" ht="79.5" customHeight="1">
      <c r="A6" s="55" t="s">
        <v>141</v>
      </c>
      <c r="B6" s="55" t="s">
        <v>142</v>
      </c>
      <c r="C6" s="55" t="s">
        <v>143</v>
      </c>
      <c r="D6" s="56" t="s">
        <v>17</v>
      </c>
      <c r="E6" s="56" t="s">
        <v>18</v>
      </c>
      <c r="F6" s="56" t="s">
        <v>19</v>
      </c>
      <c r="G6" s="56" t="s">
        <v>20</v>
      </c>
      <c r="H6" s="56" t="s">
        <v>21</v>
      </c>
      <c r="I6" s="56" t="s">
        <v>22</v>
      </c>
      <c r="J6" s="56" t="s">
        <v>23</v>
      </c>
      <c r="K6" s="56" t="s">
        <v>24</v>
      </c>
      <c r="L6" s="56" t="s">
        <v>22</v>
      </c>
      <c r="M6" s="56" t="s">
        <v>23</v>
      </c>
      <c r="N6" s="56" t="s">
        <v>25</v>
      </c>
      <c r="O6" s="79" t="s">
        <v>271</v>
      </c>
    </row>
    <row r="7" spans="1:15" ht="12.75" customHeight="1">
      <c r="A7" s="57" t="s">
        <v>146</v>
      </c>
      <c r="B7" s="17">
        <v>1020</v>
      </c>
      <c r="C7" s="58" t="s">
        <v>147</v>
      </c>
      <c r="D7" s="18">
        <f t="shared" ref="D7:N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t="shared" ref="E7:E16" ca="1" si="1">F7+G7+H7+K7</f>
        <v>0</v>
      </c>
      <c r="F7" s="18">
        <f t="shared" ca="1" si="0"/>
        <v>0</v>
      </c>
      <c r="G7" s="18">
        <f t="shared" ca="1" si="0"/>
        <v>0</v>
      </c>
      <c r="H7" s="19">
        <f t="shared" ref="H7:H16" ca="1" si="2">+I7+J7</f>
        <v>0</v>
      </c>
      <c r="I7" s="18">
        <f t="shared" ca="1" si="0"/>
        <v>0</v>
      </c>
      <c r="J7" s="18">
        <f t="shared" ca="1" si="0"/>
        <v>0</v>
      </c>
      <c r="K7" s="19">
        <f t="shared" ref="K7:K16" ca="1" si="3">+L7+M7</f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9">
        <f t="shared" ref="O7:O16" ca="1" si="4">+D7+E7+N7</f>
        <v>0</v>
      </c>
    </row>
    <row r="8" spans="1:15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9">
        <f t="shared" ca="1" si="1"/>
        <v>0</v>
      </c>
      <c r="F8" s="18">
        <f t="shared" ca="1" si="0"/>
        <v>0</v>
      </c>
      <c r="G8" s="18">
        <f t="shared" ca="1" si="0"/>
        <v>0</v>
      </c>
      <c r="H8" s="19">
        <f t="shared" ca="1" si="2"/>
        <v>0</v>
      </c>
      <c r="I8" s="18">
        <f t="shared" ca="1" si="0"/>
        <v>0</v>
      </c>
      <c r="J8" s="18">
        <f t="shared" ca="1" si="0"/>
        <v>0</v>
      </c>
      <c r="K8" s="19">
        <f t="shared" ca="1" si="3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9">
        <f t="shared" ca="1" si="4"/>
        <v>0</v>
      </c>
    </row>
    <row r="9" spans="1:15" ht="12.75" customHeight="1">
      <c r="A9" s="57" t="s">
        <v>151</v>
      </c>
      <c r="B9" s="17">
        <v>1025</v>
      </c>
      <c r="C9" s="58" t="s">
        <v>147</v>
      </c>
      <c r="D9" s="18">
        <f t="shared" ca="1" si="0"/>
        <v>53156</v>
      </c>
      <c r="E9" s="19">
        <f t="shared" ca="1" si="1"/>
        <v>303226939.02999693</v>
      </c>
      <c r="F9" s="18">
        <f t="shared" ca="1" si="0"/>
        <v>9691042.75</v>
      </c>
      <c r="G9" s="18">
        <f t="shared" ca="1" si="0"/>
        <v>0</v>
      </c>
      <c r="H9" s="19">
        <f t="shared" ca="1" si="2"/>
        <v>279241701.93999696</v>
      </c>
      <c r="I9" s="18">
        <f t="shared" ca="1" si="0"/>
        <v>0</v>
      </c>
      <c r="J9" s="18">
        <f t="shared" ca="1" si="0"/>
        <v>279241701.93999696</v>
      </c>
      <c r="K9" s="19">
        <f t="shared" ca="1" si="3"/>
        <v>14294194.34</v>
      </c>
      <c r="L9" s="18">
        <f t="shared" ca="1" si="0"/>
        <v>590132.81999999995</v>
      </c>
      <c r="M9" s="18">
        <f t="shared" ca="1" si="0"/>
        <v>13704061.52</v>
      </c>
      <c r="N9" s="18">
        <f t="shared" ca="1" si="0"/>
        <v>941643.07000000007</v>
      </c>
      <c r="O9" s="19">
        <f t="shared" ca="1" si="4"/>
        <v>304221738.09999692</v>
      </c>
    </row>
    <row r="10" spans="1:15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4535763.95</v>
      </c>
      <c r="E10" s="19">
        <f t="shared" ca="1" si="1"/>
        <v>1186880046.6700001</v>
      </c>
      <c r="F10" s="18">
        <f t="shared" ca="1" si="0"/>
        <v>806502.67</v>
      </c>
      <c r="G10" s="18">
        <f t="shared" ca="1" si="0"/>
        <v>0</v>
      </c>
      <c r="H10" s="19">
        <f t="shared" ca="1" si="2"/>
        <v>474546835.27999997</v>
      </c>
      <c r="I10" s="18">
        <f t="shared" ca="1" si="0"/>
        <v>0</v>
      </c>
      <c r="J10" s="18">
        <f t="shared" ca="1" si="0"/>
        <v>474546835.27999997</v>
      </c>
      <c r="K10" s="19">
        <f t="shared" ca="1" si="3"/>
        <v>711526708.72000003</v>
      </c>
      <c r="L10" s="18">
        <f t="shared" ca="1" si="0"/>
        <v>0</v>
      </c>
      <c r="M10" s="18">
        <f t="shared" ca="1" si="0"/>
        <v>711526708.72000003</v>
      </c>
      <c r="N10" s="18">
        <f t="shared" ca="1" si="0"/>
        <v>16754914.6</v>
      </c>
      <c r="O10" s="19">
        <f t="shared" ca="1" si="4"/>
        <v>1208170725.22</v>
      </c>
    </row>
    <row r="11" spans="1:15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9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  <c r="I11" s="18">
        <f t="shared" ca="1" si="0"/>
        <v>0</v>
      </c>
      <c r="J11" s="18">
        <f t="shared" ca="1" si="0"/>
        <v>0</v>
      </c>
      <c r="K11" s="19">
        <f t="shared" ca="1" si="3"/>
        <v>0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9">
        <f t="shared" ca="1" si="4"/>
        <v>0</v>
      </c>
    </row>
    <row r="12" spans="1:15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9">
        <f t="shared" ca="1" si="1"/>
        <v>415841070.31999999</v>
      </c>
      <c r="F12" s="18">
        <f t="shared" ca="1" si="0"/>
        <v>0</v>
      </c>
      <c r="G12" s="18">
        <f t="shared" ca="1" si="0"/>
        <v>0</v>
      </c>
      <c r="H12" s="19">
        <f t="shared" ca="1" si="2"/>
        <v>360724578.89999998</v>
      </c>
      <c r="I12" s="18">
        <f t="shared" ca="1" si="0"/>
        <v>0</v>
      </c>
      <c r="J12" s="18">
        <f t="shared" ca="1" si="0"/>
        <v>360724578.89999998</v>
      </c>
      <c r="K12" s="19">
        <f t="shared" ca="1" si="3"/>
        <v>55116491.420000002</v>
      </c>
      <c r="L12" s="18">
        <f t="shared" ca="1" si="0"/>
        <v>0</v>
      </c>
      <c r="M12" s="18">
        <f t="shared" ca="1" si="0"/>
        <v>55116491.420000002</v>
      </c>
      <c r="N12" s="18">
        <f t="shared" ca="1" si="0"/>
        <v>272202.84999999998</v>
      </c>
      <c r="O12" s="19">
        <f t="shared" ca="1" si="4"/>
        <v>416113273.17000002</v>
      </c>
    </row>
    <row r="13" spans="1:15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9">
        <f t="shared" ca="1" si="1"/>
        <v>0</v>
      </c>
      <c r="F13" s="18">
        <f t="shared" ca="1" si="0"/>
        <v>0</v>
      </c>
      <c r="G13" s="18">
        <f t="shared" ca="1" si="0"/>
        <v>0</v>
      </c>
      <c r="H13" s="19">
        <f t="shared" ca="1" si="2"/>
        <v>0</v>
      </c>
      <c r="I13" s="18">
        <f t="shared" ca="1" si="0"/>
        <v>0</v>
      </c>
      <c r="J13" s="18">
        <f t="shared" ca="1" si="0"/>
        <v>0</v>
      </c>
      <c r="K13" s="19">
        <f t="shared" ca="1" si="3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296162.51999999932</v>
      </c>
      <c r="O13" s="19">
        <f t="shared" ca="1" si="4"/>
        <v>296162.51999999932</v>
      </c>
    </row>
    <row r="14" spans="1:15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9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  <c r="I14" s="18">
        <f t="shared" ca="1" si="0"/>
        <v>0</v>
      </c>
      <c r="J14" s="18">
        <f t="shared" ca="1" si="0"/>
        <v>0</v>
      </c>
      <c r="K14" s="19">
        <f t="shared" ca="1" si="3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9">
        <f t="shared" ca="1" si="4"/>
        <v>0</v>
      </c>
    </row>
    <row r="15" spans="1:15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4"/>
        <v>0</v>
      </c>
    </row>
    <row r="16" spans="1:15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9">
        <f t="shared" ca="1" si="1"/>
        <v>2712767507.9699926</v>
      </c>
      <c r="F16" s="18">
        <f t="shared" ca="1" si="0"/>
        <v>11084089.250000006</v>
      </c>
      <c r="G16" s="18">
        <f t="shared" ca="1" si="0"/>
        <v>548974.73</v>
      </c>
      <c r="H16" s="19">
        <f t="shared" ca="1" si="2"/>
        <v>601147755.28999829</v>
      </c>
      <c r="I16" s="18">
        <f t="shared" ca="1" si="0"/>
        <v>4706262.8100000033</v>
      </c>
      <c r="J16" s="18">
        <f t="shared" ca="1" si="0"/>
        <v>596441492.47999823</v>
      </c>
      <c r="K16" s="19">
        <f t="shared" ca="1" si="3"/>
        <v>2099986688.6999943</v>
      </c>
      <c r="L16" s="18">
        <f t="shared" ca="1" si="0"/>
        <v>14546955.859999971</v>
      </c>
      <c r="M16" s="18">
        <f t="shared" ca="1" si="0"/>
        <v>2085439732.8399944</v>
      </c>
      <c r="N16" s="18">
        <f t="shared" ca="1" si="0"/>
        <v>6276252.0399999758</v>
      </c>
      <c r="O16" s="19">
        <f t="shared" ca="1" si="4"/>
        <v>2719043760.0099926</v>
      </c>
    </row>
    <row r="17" spans="1:15" ht="12.75" customHeight="1">
      <c r="A17" s="59" t="s">
        <v>169</v>
      </c>
      <c r="B17" s="47">
        <v>9000</v>
      </c>
      <c r="C17" s="58" t="s">
        <v>170</v>
      </c>
      <c r="D17" s="48">
        <f t="shared" ref="D17:O17" ca="1" si="5">SUMIF($C$7:$C$16,"HD",D$7:D$16)</f>
        <v>4588919.95</v>
      </c>
      <c r="E17" s="48">
        <f t="shared" ca="1" si="5"/>
        <v>1905948056.0199969</v>
      </c>
      <c r="F17" s="48">
        <f t="shared" ca="1" si="5"/>
        <v>10497545.42</v>
      </c>
      <c r="G17" s="48">
        <f t="shared" ca="1" si="5"/>
        <v>0</v>
      </c>
      <c r="H17" s="48">
        <f t="shared" ca="1" si="5"/>
        <v>1114513116.119997</v>
      </c>
      <c r="I17" s="48">
        <f t="shared" ca="1" si="5"/>
        <v>0</v>
      </c>
      <c r="J17" s="48">
        <f t="shared" ca="1" si="5"/>
        <v>1114513116.119997</v>
      </c>
      <c r="K17" s="48">
        <f t="shared" ca="1" si="5"/>
        <v>780937394.48000002</v>
      </c>
      <c r="L17" s="48">
        <f t="shared" ca="1" si="5"/>
        <v>590132.81999999995</v>
      </c>
      <c r="M17" s="48">
        <f t="shared" ca="1" si="5"/>
        <v>780347261.65999997</v>
      </c>
      <c r="N17" s="48">
        <f t="shared" ca="1" si="5"/>
        <v>18264923.039999999</v>
      </c>
      <c r="O17" s="48">
        <f t="shared" ca="1" si="5"/>
        <v>1928801899.0099969</v>
      </c>
    </row>
    <row r="18" spans="1:15" ht="12.75" customHeight="1">
      <c r="A18" s="59" t="s">
        <v>172</v>
      </c>
      <c r="B18" s="47">
        <v>9001</v>
      </c>
      <c r="C18" s="58" t="s">
        <v>173</v>
      </c>
      <c r="D18" s="48">
        <f t="shared" ref="D18:O18" ca="1" si="6">SUMIF($C$7:$C$16,"H",D$7:D$16)+SUMIF($C$7:$C$16,"E",D$7:D$16)</f>
        <v>0</v>
      </c>
      <c r="E18" s="48">
        <f t="shared" ca="1" si="6"/>
        <v>2712767507.9699926</v>
      </c>
      <c r="F18" s="48">
        <f t="shared" ca="1" si="6"/>
        <v>11084089.250000006</v>
      </c>
      <c r="G18" s="48">
        <f t="shared" ca="1" si="6"/>
        <v>548974.73</v>
      </c>
      <c r="H18" s="48">
        <f t="shared" ca="1" si="6"/>
        <v>601147755.28999829</v>
      </c>
      <c r="I18" s="48">
        <f t="shared" ca="1" si="6"/>
        <v>4706262.8100000033</v>
      </c>
      <c r="J18" s="48">
        <f t="shared" ca="1" si="6"/>
        <v>596441492.47999823</v>
      </c>
      <c r="K18" s="48">
        <f t="shared" ca="1" si="6"/>
        <v>2099986688.6999943</v>
      </c>
      <c r="L18" s="48">
        <f t="shared" ca="1" si="6"/>
        <v>14546955.859999971</v>
      </c>
      <c r="M18" s="48">
        <f t="shared" ca="1" si="6"/>
        <v>2085439732.8399944</v>
      </c>
      <c r="N18" s="48">
        <f t="shared" ca="1" si="6"/>
        <v>6276252.0399999758</v>
      </c>
      <c r="O18" s="48">
        <f t="shared" ca="1" si="6"/>
        <v>2719043760.0099926</v>
      </c>
    </row>
    <row r="19" spans="1:15" ht="12.75" customHeight="1">
      <c r="A19" s="59" t="s">
        <v>175</v>
      </c>
      <c r="B19" s="47">
        <v>9003</v>
      </c>
      <c r="C19" s="58" t="s">
        <v>176</v>
      </c>
      <c r="D19" s="48">
        <f t="shared" ref="D19:O19" ca="1" si="7">D17+D18</f>
        <v>4588919.95</v>
      </c>
      <c r="E19" s="48">
        <f t="shared" ca="1" si="7"/>
        <v>4618715563.9899893</v>
      </c>
      <c r="F19" s="48">
        <f t="shared" ca="1" si="7"/>
        <v>21581634.670000006</v>
      </c>
      <c r="G19" s="48">
        <f t="shared" ca="1" si="7"/>
        <v>548974.73</v>
      </c>
      <c r="H19" s="48">
        <f t="shared" ca="1" si="7"/>
        <v>1715660871.4099953</v>
      </c>
      <c r="I19" s="48">
        <f t="shared" ca="1" si="7"/>
        <v>4706262.8100000033</v>
      </c>
      <c r="J19" s="48">
        <f t="shared" ca="1" si="7"/>
        <v>1710954608.5999951</v>
      </c>
      <c r="K19" s="48">
        <f t="shared" ca="1" si="7"/>
        <v>2880924083.1799946</v>
      </c>
      <c r="L19" s="48">
        <f t="shared" ca="1" si="7"/>
        <v>15137088.679999972</v>
      </c>
      <c r="M19" s="48">
        <f t="shared" ca="1" si="7"/>
        <v>2865786994.4999943</v>
      </c>
      <c r="N19" s="48">
        <f t="shared" ca="1" si="7"/>
        <v>24541175.079999976</v>
      </c>
      <c r="O19" s="48">
        <f t="shared" ca="1" si="7"/>
        <v>4647845659.019989</v>
      </c>
    </row>
  </sheetData>
  <mergeCells count="1">
    <mergeCell ref="E2:G2"/>
  </mergeCells>
  <dataValidations count="2">
    <dataValidation type="list" allowBlank="1" showInputMessage="1" showErrorMessage="1" sqref="B2" xr:uid="{AF803D8A-61E8-4C73-BC14-0E1D24610F7D}">
      <formula1>"Toplam,Direkt,Endirekt"</formula1>
    </dataValidation>
    <dataValidation type="list" allowBlank="1" showInputMessage="1" showErrorMessage="1" sqref="C2" xr:uid="{B5063A89-1804-4DA4-87EF-9AD5FEA1F93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E457-91D2-4000-9C7A-292B1CD0F673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272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717</v>
      </c>
      <c r="E5" s="78">
        <v>737</v>
      </c>
      <c r="F5" s="79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27</v>
      </c>
      <c r="E6" s="56" t="s">
        <v>28</v>
      </c>
      <c r="F6" s="79" t="s">
        <v>273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E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16" ca="1" si="1">+SUM(D7:E7)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1782779444.0499594</v>
      </c>
      <c r="E9" s="18">
        <f t="shared" ca="1" si="0"/>
        <v>0</v>
      </c>
      <c r="F9" s="19">
        <f t="shared" ca="1" si="1"/>
        <v>1782779444.0499594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4101612002.8100004</v>
      </c>
      <c r="E10" s="18">
        <f t="shared" ca="1" si="0"/>
        <v>0</v>
      </c>
      <c r="F10" s="19">
        <f t="shared" ca="1" si="1"/>
        <v>4101612002.8100004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2616219357.9399972</v>
      </c>
      <c r="E12" s="18">
        <f t="shared" ca="1" si="0"/>
        <v>0</v>
      </c>
      <c r="F12" s="19">
        <f t="shared" ca="1" si="1"/>
        <v>2616219357.9399972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170010230.15999982</v>
      </c>
      <c r="E13" s="18">
        <f t="shared" ca="1" si="0"/>
        <v>0</v>
      </c>
      <c r="F13" s="19">
        <f t="shared" ca="1" si="1"/>
        <v>170010230.15999982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8670621034.9599571</v>
      </c>
      <c r="E17" s="48">
        <f ca="1">SUMIF($C$7:$C$16,"HD",E$7:E$16)</f>
        <v>0</v>
      </c>
      <c r="F17" s="48">
        <f ca="1">SUMIF($C$7:$C$16,"HD",F$7:F$16)</f>
        <v>8670621034.9599571</v>
      </c>
    </row>
    <row r="18" spans="1:6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</row>
    <row r="19" spans="1:6" ht="12.75" customHeight="1">
      <c r="A19" s="59" t="s">
        <v>175</v>
      </c>
      <c r="B19" s="47">
        <v>9003</v>
      </c>
      <c r="C19" s="58" t="s">
        <v>176</v>
      </c>
      <c r="D19" s="48">
        <f ca="1">D17+D18</f>
        <v>8670621034.9599571</v>
      </c>
      <c r="E19" s="48">
        <f ca="1">E17+E18</f>
        <v>0</v>
      </c>
      <c r="F19" s="48">
        <f ca="1">F17+F18</f>
        <v>8670621034.9599571</v>
      </c>
    </row>
  </sheetData>
  <mergeCells count="1">
    <mergeCell ref="E2:G2"/>
  </mergeCells>
  <dataValidations count="2">
    <dataValidation type="list" allowBlank="1" showInputMessage="1" showErrorMessage="1" sqref="B2" xr:uid="{090432E2-83AE-469A-8526-82BB2A8DC949}">
      <formula1>"Toplam,Direkt,Endirekt"</formula1>
    </dataValidation>
    <dataValidation type="list" allowBlank="1" showInputMessage="1" showErrorMessage="1" sqref="C2" xr:uid="{6C62FF58-4CC5-402D-B440-97A9D1A24F0A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B81D-ED53-4F7A-8B95-8C1C751DE296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274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717</v>
      </c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27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1782779444.0499594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4101612002.8100004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2616219357.9399972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170010230.15999982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</row>
    <row r="17" spans="1:4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8670621034.9599571</v>
      </c>
    </row>
    <row r="18" spans="1:4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</row>
    <row r="19" spans="1:4" ht="12.75" customHeight="1">
      <c r="A19" s="59" t="s">
        <v>175</v>
      </c>
      <c r="B19" s="47">
        <v>9003</v>
      </c>
      <c r="C19" s="58" t="s">
        <v>176</v>
      </c>
      <c r="D19" s="48">
        <f ca="1">D17+D18</f>
        <v>8670621034.9599571</v>
      </c>
    </row>
  </sheetData>
  <mergeCells count="1">
    <mergeCell ref="E2:G2"/>
  </mergeCells>
  <dataValidations count="2">
    <dataValidation type="list" allowBlank="1" showInputMessage="1" showErrorMessage="1" sqref="B2" xr:uid="{71BD25B6-EF5F-4AEC-BEF8-AAA122BF6251}">
      <formula1>"Toplam,Direkt,Endirekt"</formula1>
    </dataValidation>
    <dataValidation type="list" allowBlank="1" showInputMessage="1" showErrorMessage="1" sqref="C2" xr:uid="{85CF682F-C94C-48C8-B686-5F9C7071841F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20EF-BA3E-45CF-9FD6-698106485326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30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713</v>
      </c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30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</row>
    <row r="17" spans="1:4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0</v>
      </c>
    </row>
    <row r="18" spans="1:4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</row>
    <row r="19" spans="1:4" ht="12.75" customHeight="1">
      <c r="A19" s="59" t="s">
        <v>175</v>
      </c>
      <c r="B19" s="47">
        <v>9003</v>
      </c>
      <c r="C19" s="58" t="s">
        <v>176</v>
      </c>
      <c r="D19" s="48">
        <f ca="1">D17+D18</f>
        <v>0</v>
      </c>
    </row>
  </sheetData>
  <mergeCells count="1">
    <mergeCell ref="E2:G2"/>
  </mergeCells>
  <dataValidations count="2">
    <dataValidation type="list" allowBlank="1" showInputMessage="1" showErrorMessage="1" sqref="C2" xr:uid="{2593B5C8-59F2-482A-8333-ECF320A2240D}">
      <formula1>"Toplam,Yurtiçi,Yurtdışı"</formula1>
    </dataValidation>
    <dataValidation type="list" allowBlank="1" showInputMessage="1" showErrorMessage="1" sqref="B2" xr:uid="{46536461-F496-4632-AEEC-FAED8E0A3C6A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B088A-0B4D-4041-ACC7-EFB0981215A9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275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727</v>
      </c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32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22677497.300000001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3642595.87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</row>
    <row r="17" spans="1:4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26320093.170000002</v>
      </c>
    </row>
    <row r="18" spans="1:4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</row>
    <row r="19" spans="1:4" ht="12.75" customHeight="1">
      <c r="A19" s="59" t="s">
        <v>175</v>
      </c>
      <c r="B19" s="47">
        <v>9003</v>
      </c>
      <c r="C19" s="58" t="s">
        <v>176</v>
      </c>
      <c r="D19" s="48">
        <f ca="1">D17+D18</f>
        <v>26320093.170000002</v>
      </c>
    </row>
  </sheetData>
  <mergeCells count="1">
    <mergeCell ref="E2:G2"/>
  </mergeCells>
  <dataValidations count="2">
    <dataValidation type="list" allowBlank="1" showInputMessage="1" showErrorMessage="1" sqref="B2" xr:uid="{0CC98FF9-B8C3-454B-A63F-9209F7D21E4E}">
      <formula1>"Toplam,Direkt,Endirekt"</formula1>
    </dataValidation>
    <dataValidation type="list" allowBlank="1" showInputMessage="1" showErrorMessage="1" sqref="C2" xr:uid="{4A8A453C-8D83-495C-B282-44BE65554C4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A95F-41B8-4929-B354-91CB1FF146AA}">
  <dimension ref="A1:G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7" ht="15" customHeight="1">
      <c r="A1" s="1" t="s">
        <v>0</v>
      </c>
      <c r="B1" s="2"/>
      <c r="C1" s="2"/>
    </row>
    <row r="2" spans="1:7" ht="15" customHeight="1">
      <c r="A2" s="1" t="s">
        <v>276</v>
      </c>
      <c r="B2" s="4" t="s">
        <v>6</v>
      </c>
      <c r="C2" s="4" t="s">
        <v>6</v>
      </c>
      <c r="E2" s="89" t="s">
        <v>138</v>
      </c>
      <c r="F2" s="90"/>
      <c r="G2" s="91"/>
    </row>
    <row r="3" spans="1:7" ht="15" customHeight="1">
      <c r="A3" s="5" t="s">
        <v>306</v>
      </c>
      <c r="B3" s="2"/>
      <c r="C3" s="2"/>
    </row>
    <row r="4" spans="1:7" ht="22.5" customHeight="1"/>
    <row r="5" spans="1:7" ht="22.5" customHeight="1">
      <c r="D5" s="78">
        <v>712</v>
      </c>
      <c r="E5" s="78">
        <v>738</v>
      </c>
      <c r="F5" s="78">
        <v>739</v>
      </c>
      <c r="G5" s="79"/>
    </row>
    <row r="6" spans="1:7" ht="79.5" customHeight="1">
      <c r="A6" s="55" t="s">
        <v>141</v>
      </c>
      <c r="B6" s="55" t="s">
        <v>142</v>
      </c>
      <c r="C6" s="55" t="s">
        <v>143</v>
      </c>
      <c r="D6" s="56" t="s">
        <v>34</v>
      </c>
      <c r="E6" s="56" t="s">
        <v>35</v>
      </c>
      <c r="F6" s="56" t="s">
        <v>36</v>
      </c>
      <c r="G6" s="79" t="s">
        <v>277</v>
      </c>
    </row>
    <row r="7" spans="1:7" ht="12.75" customHeight="1">
      <c r="A7" s="57" t="s">
        <v>146</v>
      </c>
      <c r="B7" s="17">
        <v>1020</v>
      </c>
      <c r="C7" s="58" t="s">
        <v>147</v>
      </c>
      <c r="D7" s="18">
        <f t="shared" ref="D7:F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9">
        <f t="shared" ref="G7:G16" ca="1" si="1">+SUM(D7:F7)</f>
        <v>0</v>
      </c>
    </row>
    <row r="8" spans="1:7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9">
        <f t="shared" ca="1" si="1"/>
        <v>0</v>
      </c>
    </row>
    <row r="9" spans="1:7" ht="12.75" customHeight="1">
      <c r="A9" s="57" t="s">
        <v>151</v>
      </c>
      <c r="B9" s="17">
        <v>1025</v>
      </c>
      <c r="C9" s="58" t="s">
        <v>147</v>
      </c>
      <c r="D9" s="18">
        <f t="shared" ca="1" si="0"/>
        <v>11829321.74</v>
      </c>
      <c r="E9" s="18">
        <f t="shared" ca="1" si="0"/>
        <v>0</v>
      </c>
      <c r="F9" s="18">
        <f t="shared" ca="1" si="0"/>
        <v>0</v>
      </c>
      <c r="G9" s="19">
        <f t="shared" ca="1" si="1"/>
        <v>11829321.74</v>
      </c>
    </row>
    <row r="10" spans="1:7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9">
        <f t="shared" ca="1" si="1"/>
        <v>0</v>
      </c>
    </row>
    <row r="11" spans="1:7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9">
        <f t="shared" ca="1" si="1"/>
        <v>0</v>
      </c>
    </row>
    <row r="12" spans="1:7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1119739.5</v>
      </c>
      <c r="E12" s="18">
        <f t="shared" ca="1" si="0"/>
        <v>0</v>
      </c>
      <c r="F12" s="18">
        <f t="shared" ca="1" si="0"/>
        <v>0</v>
      </c>
      <c r="G12" s="19">
        <f t="shared" ca="1" si="1"/>
        <v>1119739.5</v>
      </c>
    </row>
    <row r="13" spans="1:7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9">
        <f t="shared" ca="1" si="1"/>
        <v>0</v>
      </c>
    </row>
    <row r="14" spans="1:7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9">
        <f t="shared" ca="1" si="1"/>
        <v>0</v>
      </c>
    </row>
    <row r="15" spans="1:7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9">
        <f t="shared" ca="1" si="1"/>
        <v>0</v>
      </c>
    </row>
    <row r="16" spans="1:7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9">
        <f t="shared" ca="1" si="1"/>
        <v>0</v>
      </c>
    </row>
    <row r="17" spans="1:7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12949061.24</v>
      </c>
      <c r="E17" s="48">
        <f ca="1">SUMIF($C$7:$C$16,"HD",E$7:E$16)</f>
        <v>0</v>
      </c>
      <c r="F17" s="48">
        <f ca="1">SUMIF($C$7:$C$16,"HD",F$7:F$16)</f>
        <v>0</v>
      </c>
      <c r="G17" s="48">
        <f ca="1">SUMIF($C$7:$C$16,"HD",G$7:G$16)</f>
        <v>12949061.24</v>
      </c>
    </row>
    <row r="18" spans="1:7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  <c r="G18" s="48">
        <f ca="1">SUMIF($C$7:$C$16,"H",G$7:G$16)+SUMIF($C$7:$C$16,"E",G$7:G$16)</f>
        <v>0</v>
      </c>
    </row>
    <row r="19" spans="1:7" ht="12.75" customHeight="1">
      <c r="A19" s="59" t="s">
        <v>175</v>
      </c>
      <c r="B19" s="47">
        <v>9003</v>
      </c>
      <c r="C19" s="58" t="s">
        <v>176</v>
      </c>
      <c r="D19" s="48">
        <f ca="1">D17+D18</f>
        <v>12949061.24</v>
      </c>
      <c r="E19" s="48">
        <f ca="1">E17+E18</f>
        <v>0</v>
      </c>
      <c r="F19" s="48">
        <f ca="1">F17+F18</f>
        <v>0</v>
      </c>
      <c r="G19" s="48">
        <f ca="1">G17+G18</f>
        <v>12949061.24</v>
      </c>
    </row>
  </sheetData>
  <mergeCells count="1">
    <mergeCell ref="E2:G2"/>
  </mergeCells>
  <dataValidations count="2">
    <dataValidation type="list" allowBlank="1" showInputMessage="1" showErrorMessage="1" sqref="C2" xr:uid="{BD8FEA24-FD10-4E0B-82DD-364CA2257069}">
      <formula1>"Toplam,Yurtiçi,Yurtdışı"</formula1>
    </dataValidation>
    <dataValidation type="list" allowBlank="1" showInputMessage="1" showErrorMessage="1" sqref="B2" xr:uid="{A37AA4B8-9F4D-47E2-8D12-FB748906815E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4034-2437-4678-867B-4D9939021A4E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278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710</v>
      </c>
      <c r="E5" s="78">
        <v>711</v>
      </c>
      <c r="F5" s="79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38</v>
      </c>
      <c r="E6" s="56" t="s">
        <v>39</v>
      </c>
      <c r="F6" s="79" t="s">
        <v>279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E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16" ca="1" si="1">+SUM(D7:E7)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45241269.429999895</v>
      </c>
      <c r="E9" s="18">
        <f t="shared" ca="1" si="0"/>
        <v>0</v>
      </c>
      <c r="F9" s="19">
        <f t="shared" ca="1" si="1"/>
        <v>45241269.429999895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165975232.03</v>
      </c>
      <c r="E10" s="18">
        <f t="shared" ca="1" si="0"/>
        <v>18812916.32</v>
      </c>
      <c r="F10" s="19">
        <f t="shared" ca="1" si="1"/>
        <v>184788148.34999999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6883043.4299999448</v>
      </c>
      <c r="E12" s="18">
        <f t="shared" ca="1" si="0"/>
        <v>0</v>
      </c>
      <c r="F12" s="19">
        <f t="shared" ca="1" si="1"/>
        <v>6883043.4299999448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1443352.0999999994</v>
      </c>
      <c r="E13" s="18">
        <f t="shared" ca="1" si="0"/>
        <v>0</v>
      </c>
      <c r="F13" s="19">
        <f t="shared" ca="1" si="1"/>
        <v>1443352.0999999994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219542896.98999983</v>
      </c>
      <c r="E17" s="48">
        <f ca="1">SUMIF($C$7:$C$16,"HD",E$7:E$16)</f>
        <v>18812916.32</v>
      </c>
      <c r="F17" s="48">
        <f ca="1">SUMIF($C$7:$C$16,"HD",F$7:F$16)</f>
        <v>238355813.30999982</v>
      </c>
    </row>
    <row r="18" spans="1:6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</row>
    <row r="19" spans="1:6" ht="12.75" customHeight="1">
      <c r="A19" s="59" t="s">
        <v>175</v>
      </c>
      <c r="B19" s="47">
        <v>9003</v>
      </c>
      <c r="C19" s="58" t="s">
        <v>176</v>
      </c>
      <c r="D19" s="48">
        <f ca="1">D17+D18</f>
        <v>219542896.98999983</v>
      </c>
      <c r="E19" s="48">
        <f ca="1">E17+E18</f>
        <v>18812916.32</v>
      </c>
      <c r="F19" s="48">
        <f ca="1">F17+F18</f>
        <v>238355813.30999982</v>
      </c>
    </row>
  </sheetData>
  <mergeCells count="1">
    <mergeCell ref="E2:G2"/>
  </mergeCells>
  <dataValidations count="2">
    <dataValidation type="list" allowBlank="1" showInputMessage="1" showErrorMessage="1" sqref="B2" xr:uid="{5320BC3E-66E7-403D-844E-9E78131F72ED}">
      <formula1>"Toplam,Direkt,Endirekt"</formula1>
    </dataValidation>
    <dataValidation type="list" allowBlank="1" showInputMessage="1" showErrorMessage="1" sqref="C2" xr:uid="{76F6AFCA-2D33-4494-8E0C-CCF31A4D73E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B238-AEBA-4D3B-A612-97C7239676ED}">
  <dimension ref="A1:O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280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15" ht="15" customHeight="1">
      <c r="A3" s="5" t="s">
        <v>306</v>
      </c>
      <c r="B3" s="2"/>
      <c r="C3" s="2"/>
    </row>
    <row r="4" spans="1:15" ht="22.5" customHeight="1"/>
    <row r="5" spans="1:15" ht="22.5" customHeight="1">
      <c r="D5" s="78">
        <v>701</v>
      </c>
      <c r="E5" s="78">
        <v>900</v>
      </c>
      <c r="F5" s="78">
        <v>901</v>
      </c>
      <c r="G5" s="78">
        <v>902</v>
      </c>
      <c r="H5" s="78">
        <v>703</v>
      </c>
      <c r="I5" s="78">
        <v>740</v>
      </c>
      <c r="J5" s="78">
        <v>741</v>
      </c>
      <c r="K5" s="78">
        <v>742</v>
      </c>
      <c r="L5" s="78">
        <v>743</v>
      </c>
      <c r="M5" s="78">
        <v>744</v>
      </c>
      <c r="N5" s="78">
        <v>761</v>
      </c>
      <c r="O5" s="79"/>
    </row>
    <row r="6" spans="1:15" ht="79.5" customHeight="1">
      <c r="A6" s="55" t="s">
        <v>141</v>
      </c>
      <c r="B6" s="55" t="s">
        <v>142</v>
      </c>
      <c r="C6" s="55" t="s">
        <v>143</v>
      </c>
      <c r="D6" s="56" t="s">
        <v>41</v>
      </c>
      <c r="E6" s="56" t="s">
        <v>42</v>
      </c>
      <c r="F6" s="56" t="s">
        <v>43</v>
      </c>
      <c r="G6" s="56" t="s">
        <v>44</v>
      </c>
      <c r="H6" s="56" t="s">
        <v>45</v>
      </c>
      <c r="I6" s="56" t="s">
        <v>46</v>
      </c>
      <c r="J6" s="56" t="s">
        <v>47</v>
      </c>
      <c r="K6" s="56" t="s">
        <v>48</v>
      </c>
      <c r="L6" s="56" t="s">
        <v>49</v>
      </c>
      <c r="M6" s="56" t="s">
        <v>50</v>
      </c>
      <c r="N6" s="56" t="s">
        <v>51</v>
      </c>
      <c r="O6" s="79" t="s">
        <v>281</v>
      </c>
    </row>
    <row r="7" spans="1:15" ht="12.75" customHeight="1">
      <c r="A7" s="57" t="s">
        <v>146</v>
      </c>
      <c r="B7" s="17">
        <v>1020</v>
      </c>
      <c r="C7" s="58" t="s">
        <v>147</v>
      </c>
      <c r="D7" s="19">
        <f t="shared" ref="D7:D16" ca="1" si="0">+E7+F7+G7</f>
        <v>0</v>
      </c>
      <c r="E7" s="18">
        <f t="shared" ref="E7:N16" ca="1" si="1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1"/>
        <v>0</v>
      </c>
      <c r="G7" s="18">
        <f t="shared" ca="1" si="1"/>
        <v>0</v>
      </c>
      <c r="H7" s="18">
        <f t="shared" ca="1" si="1"/>
        <v>0</v>
      </c>
      <c r="I7" s="18">
        <f t="shared" ca="1" si="1"/>
        <v>0</v>
      </c>
      <c r="J7" s="18">
        <f t="shared" ca="1" si="1"/>
        <v>0</v>
      </c>
      <c r="K7" s="18">
        <f t="shared" ca="1" si="1"/>
        <v>0</v>
      </c>
      <c r="L7" s="18">
        <f t="shared" ca="1" si="1"/>
        <v>0</v>
      </c>
      <c r="M7" s="18">
        <f t="shared" ca="1" si="1"/>
        <v>0</v>
      </c>
      <c r="N7" s="18">
        <f t="shared" ca="1" si="1"/>
        <v>0</v>
      </c>
      <c r="O7" s="19">
        <f t="shared" ref="O7:O16" ca="1" si="2">D7+SUM(H7:N7)</f>
        <v>0</v>
      </c>
    </row>
    <row r="8" spans="1:15" ht="12.75" customHeight="1">
      <c r="A8" s="57" t="s">
        <v>149</v>
      </c>
      <c r="B8" s="17">
        <v>1022</v>
      </c>
      <c r="C8" s="58" t="s">
        <v>147</v>
      </c>
      <c r="D8" s="19">
        <f t="shared" ca="1" si="0"/>
        <v>0</v>
      </c>
      <c r="E8" s="18">
        <f t="shared" ca="1" si="1"/>
        <v>0</v>
      </c>
      <c r="F8" s="18">
        <f t="shared" ca="1" si="1"/>
        <v>0</v>
      </c>
      <c r="G8" s="18">
        <f t="shared" ca="1" si="1"/>
        <v>0</v>
      </c>
      <c r="H8" s="18">
        <f t="shared" ca="1" si="1"/>
        <v>0</v>
      </c>
      <c r="I8" s="18">
        <f t="shared" ca="1" si="1"/>
        <v>0</v>
      </c>
      <c r="J8" s="18">
        <f t="shared" ca="1" si="1"/>
        <v>0</v>
      </c>
      <c r="K8" s="18">
        <f t="shared" ca="1" si="1"/>
        <v>0</v>
      </c>
      <c r="L8" s="18">
        <f t="shared" ca="1" si="1"/>
        <v>0</v>
      </c>
      <c r="M8" s="18">
        <f t="shared" ca="1" si="1"/>
        <v>0</v>
      </c>
      <c r="N8" s="18">
        <f t="shared" ca="1" si="1"/>
        <v>0</v>
      </c>
      <c r="O8" s="19">
        <f t="shared" ca="1" si="2"/>
        <v>0</v>
      </c>
    </row>
    <row r="9" spans="1:15" ht="12.75" customHeight="1">
      <c r="A9" s="57" t="s">
        <v>151</v>
      </c>
      <c r="B9" s="17">
        <v>1025</v>
      </c>
      <c r="C9" s="58" t="s">
        <v>147</v>
      </c>
      <c r="D9" s="19">
        <f t="shared" ca="1" si="0"/>
        <v>514168629.75999832</v>
      </c>
      <c r="E9" s="18">
        <f t="shared" ca="1" si="1"/>
        <v>62195122.749999337</v>
      </c>
      <c r="F9" s="18">
        <f t="shared" ca="1" si="1"/>
        <v>291419360.95999902</v>
      </c>
      <c r="G9" s="18">
        <f t="shared" ca="1" si="1"/>
        <v>160554146.04999992</v>
      </c>
      <c r="H9" s="18">
        <f t="shared" ca="1" si="1"/>
        <v>253601650.68000311</v>
      </c>
      <c r="I9" s="18">
        <f t="shared" ca="1" si="1"/>
        <v>963906994.76000202</v>
      </c>
      <c r="J9" s="18">
        <f t="shared" ca="1" si="1"/>
        <v>21043551.620000087</v>
      </c>
      <c r="K9" s="18">
        <f t="shared" ca="1" si="1"/>
        <v>19453507.510000087</v>
      </c>
      <c r="L9" s="18">
        <f t="shared" ca="1" si="1"/>
        <v>0</v>
      </c>
      <c r="M9" s="18">
        <f t="shared" ca="1" si="1"/>
        <v>0</v>
      </c>
      <c r="N9" s="18">
        <f t="shared" ca="1" si="1"/>
        <v>0</v>
      </c>
      <c r="O9" s="19">
        <f t="shared" ca="1" si="2"/>
        <v>1772174334.3300035</v>
      </c>
    </row>
    <row r="10" spans="1:15" ht="12.75" customHeight="1">
      <c r="A10" s="57" t="s">
        <v>153</v>
      </c>
      <c r="B10" s="17">
        <v>1030</v>
      </c>
      <c r="C10" s="58" t="s">
        <v>147</v>
      </c>
      <c r="D10" s="19">
        <f t="shared" ca="1" si="0"/>
        <v>1655349252.6800001</v>
      </c>
      <c r="E10" s="18">
        <f t="shared" ca="1" si="1"/>
        <v>76218421.969999999</v>
      </c>
      <c r="F10" s="18">
        <f t="shared" ca="1" si="1"/>
        <v>157343435.44</v>
      </c>
      <c r="G10" s="18">
        <f t="shared" ca="1" si="1"/>
        <v>1421787395.27</v>
      </c>
      <c r="H10" s="18">
        <f t="shared" ca="1" si="1"/>
        <v>642005336.91999996</v>
      </c>
      <c r="I10" s="18">
        <f t="shared" ca="1" si="1"/>
        <v>1673399941.0200002</v>
      </c>
      <c r="J10" s="18">
        <f t="shared" ca="1" si="1"/>
        <v>63259529.940000005</v>
      </c>
      <c r="K10" s="18">
        <f t="shared" ca="1" si="1"/>
        <v>23321269.84</v>
      </c>
      <c r="L10" s="18">
        <f t="shared" ca="1" si="1"/>
        <v>0</v>
      </c>
      <c r="M10" s="18">
        <f t="shared" ca="1" si="1"/>
        <v>21904043.710000001</v>
      </c>
      <c r="N10" s="18">
        <f t="shared" ca="1" si="1"/>
        <v>0</v>
      </c>
      <c r="O10" s="19">
        <f t="shared" ca="1" si="2"/>
        <v>4079239374.1100006</v>
      </c>
    </row>
    <row r="11" spans="1:15" ht="12.75" customHeight="1">
      <c r="A11" s="57" t="s">
        <v>155</v>
      </c>
      <c r="B11" s="17">
        <v>1036</v>
      </c>
      <c r="C11" s="58" t="s">
        <v>147</v>
      </c>
      <c r="D11" s="19">
        <f t="shared" ca="1" si="0"/>
        <v>0</v>
      </c>
      <c r="E11" s="18">
        <f t="shared" ca="1" si="1"/>
        <v>0</v>
      </c>
      <c r="F11" s="18">
        <f t="shared" ca="1" si="1"/>
        <v>0</v>
      </c>
      <c r="G11" s="18">
        <f t="shared" ca="1" si="1"/>
        <v>0</v>
      </c>
      <c r="H11" s="18">
        <f t="shared" ca="1" si="1"/>
        <v>0</v>
      </c>
      <c r="I11" s="18">
        <f t="shared" ca="1" si="1"/>
        <v>0</v>
      </c>
      <c r="J11" s="18">
        <f t="shared" ca="1" si="1"/>
        <v>0</v>
      </c>
      <c r="K11" s="18">
        <f t="shared" ca="1" si="1"/>
        <v>0</v>
      </c>
      <c r="L11" s="18">
        <f t="shared" ca="1" si="1"/>
        <v>0</v>
      </c>
      <c r="M11" s="18">
        <f t="shared" ca="1" si="1"/>
        <v>0</v>
      </c>
      <c r="N11" s="18">
        <f t="shared" ca="1" si="1"/>
        <v>0</v>
      </c>
      <c r="O11" s="19">
        <f t="shared" ca="1" si="2"/>
        <v>0</v>
      </c>
    </row>
    <row r="12" spans="1:15" ht="12.75" customHeight="1">
      <c r="A12" s="57" t="s">
        <v>157</v>
      </c>
      <c r="B12" s="17">
        <v>1048</v>
      </c>
      <c r="C12" s="58" t="s">
        <v>147</v>
      </c>
      <c r="D12" s="19">
        <f t="shared" ca="1" si="0"/>
        <v>165095674.07000721</v>
      </c>
      <c r="E12" s="18">
        <f t="shared" ca="1" si="1"/>
        <v>73841315.670006722</v>
      </c>
      <c r="F12" s="18">
        <f t="shared" ca="1" si="1"/>
        <v>32719120.490000181</v>
      </c>
      <c r="G12" s="18">
        <f t="shared" ca="1" si="1"/>
        <v>58535237.910000309</v>
      </c>
      <c r="H12" s="18">
        <f t="shared" ca="1" si="1"/>
        <v>198441694.38000029</v>
      </c>
      <c r="I12" s="18">
        <f t="shared" ca="1" si="1"/>
        <v>1271691454.2899466</v>
      </c>
      <c r="J12" s="18">
        <f t="shared" ca="1" si="1"/>
        <v>64707763.980001368</v>
      </c>
      <c r="K12" s="18">
        <f t="shared" ca="1" si="1"/>
        <v>24265077.440000594</v>
      </c>
      <c r="L12" s="18">
        <f t="shared" ca="1" si="1"/>
        <v>0</v>
      </c>
      <c r="M12" s="18">
        <f t="shared" ca="1" si="1"/>
        <v>535085724.57998979</v>
      </c>
      <c r="N12" s="18">
        <f t="shared" ca="1" si="1"/>
        <v>0</v>
      </c>
      <c r="O12" s="19">
        <f t="shared" ca="1" si="2"/>
        <v>2259287388.7399459</v>
      </c>
    </row>
    <row r="13" spans="1:15" ht="12.75" customHeight="1">
      <c r="A13" s="57" t="s">
        <v>159</v>
      </c>
      <c r="B13" s="17">
        <v>1057</v>
      </c>
      <c r="C13" s="58" t="s">
        <v>147</v>
      </c>
      <c r="D13" s="19">
        <f t="shared" ca="1" si="0"/>
        <v>44420666.169999778</v>
      </c>
      <c r="E13" s="18">
        <f t="shared" ca="1" si="1"/>
        <v>31180865.498884495</v>
      </c>
      <c r="F13" s="18">
        <f t="shared" ca="1" si="1"/>
        <v>8583881.4453256764</v>
      </c>
      <c r="G13" s="18">
        <f t="shared" ca="1" si="1"/>
        <v>4655919.2257896084</v>
      </c>
      <c r="H13" s="18">
        <f t="shared" ca="1" si="1"/>
        <v>33816431.160000049</v>
      </c>
      <c r="I13" s="18">
        <f t="shared" ca="1" si="1"/>
        <v>105736121.72000083</v>
      </c>
      <c r="J13" s="18">
        <f t="shared" ca="1" si="1"/>
        <v>1618252.4099999934</v>
      </c>
      <c r="K13" s="18">
        <f t="shared" ca="1" si="1"/>
        <v>6998360.9400000339</v>
      </c>
      <c r="L13" s="18">
        <f t="shared" ca="1" si="1"/>
        <v>0</v>
      </c>
      <c r="M13" s="18">
        <f t="shared" ca="1" si="1"/>
        <v>1079970.4199999881</v>
      </c>
      <c r="N13" s="18">
        <f t="shared" ca="1" si="1"/>
        <v>0</v>
      </c>
      <c r="O13" s="19">
        <f t="shared" ca="1" si="2"/>
        <v>193669802.82000068</v>
      </c>
    </row>
    <row r="14" spans="1:15" ht="12.75" customHeight="1">
      <c r="A14" s="57" t="s">
        <v>161</v>
      </c>
      <c r="B14" s="17">
        <v>2007</v>
      </c>
      <c r="C14" s="58" t="s">
        <v>162</v>
      </c>
      <c r="D14" s="19">
        <f t="shared" ca="1" si="0"/>
        <v>0</v>
      </c>
      <c r="E14" s="18">
        <f t="shared" ca="1" si="1"/>
        <v>0</v>
      </c>
      <c r="F14" s="18">
        <f t="shared" ca="1" si="1"/>
        <v>0</v>
      </c>
      <c r="G14" s="18">
        <f t="shared" ca="1" si="1"/>
        <v>0</v>
      </c>
      <c r="H14" s="18">
        <f t="shared" ca="1" si="1"/>
        <v>0</v>
      </c>
      <c r="I14" s="18">
        <f t="shared" ca="1" si="1"/>
        <v>0</v>
      </c>
      <c r="J14" s="18">
        <f t="shared" ca="1" si="1"/>
        <v>0</v>
      </c>
      <c r="K14" s="18">
        <f t="shared" ca="1" si="1"/>
        <v>0</v>
      </c>
      <c r="L14" s="18">
        <f t="shared" ca="1" si="1"/>
        <v>0</v>
      </c>
      <c r="M14" s="18">
        <f t="shared" ca="1" si="1"/>
        <v>0</v>
      </c>
      <c r="N14" s="18">
        <f t="shared" ca="1" si="1"/>
        <v>0</v>
      </c>
      <c r="O14" s="19">
        <f t="shared" ca="1" si="2"/>
        <v>0</v>
      </c>
    </row>
    <row r="15" spans="1:15" ht="12.75" customHeight="1">
      <c r="A15" s="57" t="s">
        <v>164</v>
      </c>
      <c r="B15" s="17">
        <v>3005</v>
      </c>
      <c r="C15" s="58" t="s">
        <v>165</v>
      </c>
      <c r="D15" s="19">
        <f t="shared" ca="1" si="0"/>
        <v>0</v>
      </c>
      <c r="E15" s="18">
        <f t="shared" ca="1" si="1"/>
        <v>0</v>
      </c>
      <c r="F15" s="18">
        <f t="shared" ca="1" si="1"/>
        <v>0</v>
      </c>
      <c r="G15" s="18">
        <f t="shared" ca="1" si="1"/>
        <v>0</v>
      </c>
      <c r="H15" s="18">
        <f t="shared" ca="1" si="1"/>
        <v>0</v>
      </c>
      <c r="I15" s="18">
        <f t="shared" ca="1" si="1"/>
        <v>0</v>
      </c>
      <c r="J15" s="18">
        <f t="shared" ca="1" si="1"/>
        <v>0</v>
      </c>
      <c r="K15" s="18">
        <f t="shared" ca="1" si="1"/>
        <v>0</v>
      </c>
      <c r="L15" s="18">
        <f t="shared" ca="1" si="1"/>
        <v>0</v>
      </c>
      <c r="M15" s="18">
        <f t="shared" ca="1" si="1"/>
        <v>0</v>
      </c>
      <c r="N15" s="18">
        <f t="shared" ca="1" si="1"/>
        <v>0</v>
      </c>
      <c r="O15" s="19">
        <f t="shared" ca="1" si="2"/>
        <v>0</v>
      </c>
    </row>
    <row r="16" spans="1:15" ht="12.75" customHeight="1">
      <c r="A16" s="57" t="s">
        <v>167</v>
      </c>
      <c r="B16" s="17">
        <v>3016</v>
      </c>
      <c r="C16" s="58" t="s">
        <v>165</v>
      </c>
      <c r="D16" s="19">
        <f t="shared" ca="1" si="0"/>
        <v>0</v>
      </c>
      <c r="E16" s="18">
        <f t="shared" ca="1" si="1"/>
        <v>0</v>
      </c>
      <c r="F16" s="18">
        <f t="shared" ca="1" si="1"/>
        <v>0</v>
      </c>
      <c r="G16" s="18">
        <f t="shared" ca="1" si="1"/>
        <v>0</v>
      </c>
      <c r="H16" s="18">
        <f t="shared" ca="1" si="1"/>
        <v>0</v>
      </c>
      <c r="I16" s="18">
        <f t="shared" ca="1" si="1"/>
        <v>0</v>
      </c>
      <c r="J16" s="18">
        <f t="shared" ca="1" si="1"/>
        <v>0</v>
      </c>
      <c r="K16" s="18">
        <f t="shared" ca="1" si="1"/>
        <v>0</v>
      </c>
      <c r="L16" s="18">
        <f t="shared" ca="1" si="1"/>
        <v>0</v>
      </c>
      <c r="M16" s="18">
        <f t="shared" ca="1" si="1"/>
        <v>0</v>
      </c>
      <c r="N16" s="18">
        <f t="shared" ca="1" si="1"/>
        <v>0</v>
      </c>
      <c r="O16" s="19">
        <f t="shared" ca="1" si="2"/>
        <v>0</v>
      </c>
    </row>
    <row r="17" spans="1:15" ht="12.75" customHeight="1">
      <c r="A17" s="59" t="s">
        <v>169</v>
      </c>
      <c r="B17" s="47">
        <v>9000</v>
      </c>
      <c r="C17" s="58" t="s">
        <v>170</v>
      </c>
      <c r="D17" s="48">
        <f t="shared" ref="D17:O17" ca="1" si="3">SUMIF($C$7:$C$16,"HD",D$7:D$16)</f>
        <v>2379034222.6800056</v>
      </c>
      <c r="E17" s="48">
        <f t="shared" ca="1" si="3"/>
        <v>243435725.88889056</v>
      </c>
      <c r="F17" s="48">
        <f t="shared" ca="1" si="3"/>
        <v>490065798.33532488</v>
      </c>
      <c r="G17" s="48">
        <f t="shared" ca="1" si="3"/>
        <v>1645532698.4557898</v>
      </c>
      <c r="H17" s="48">
        <f t="shared" ca="1" si="3"/>
        <v>1127865113.1400034</v>
      </c>
      <c r="I17" s="48">
        <f t="shared" ca="1" si="3"/>
        <v>4014734511.7899494</v>
      </c>
      <c r="J17" s="48">
        <f t="shared" ca="1" si="3"/>
        <v>150629097.95000145</v>
      </c>
      <c r="K17" s="48">
        <f t="shared" ca="1" si="3"/>
        <v>74038215.730000705</v>
      </c>
      <c r="L17" s="48">
        <f t="shared" ca="1" si="3"/>
        <v>0</v>
      </c>
      <c r="M17" s="48">
        <f t="shared" ca="1" si="3"/>
        <v>558069738.70998979</v>
      </c>
      <c r="N17" s="48">
        <f t="shared" ca="1" si="3"/>
        <v>0</v>
      </c>
      <c r="O17" s="48">
        <f t="shared" ca="1" si="3"/>
        <v>8304370899.9999514</v>
      </c>
    </row>
    <row r="18" spans="1:15" ht="12.75" customHeight="1">
      <c r="A18" s="59" t="s">
        <v>172</v>
      </c>
      <c r="B18" s="47">
        <v>9001</v>
      </c>
      <c r="C18" s="58" t="s">
        <v>173</v>
      </c>
      <c r="D18" s="48">
        <f t="shared" ref="D18:O18" ca="1" si="4">SUMIF($C$7:$C$16,"H",D$7:D$16)+SUMIF($C$7:$C$16,"E",D$7:D$16)</f>
        <v>0</v>
      </c>
      <c r="E18" s="48">
        <f t="shared" ca="1" si="4"/>
        <v>0</v>
      </c>
      <c r="F18" s="48">
        <f t="shared" ca="1" si="4"/>
        <v>0</v>
      </c>
      <c r="G18" s="48">
        <f t="shared" ca="1" si="4"/>
        <v>0</v>
      </c>
      <c r="H18" s="48">
        <f t="shared" ca="1" si="4"/>
        <v>0</v>
      </c>
      <c r="I18" s="48">
        <f t="shared" ca="1" si="4"/>
        <v>0</v>
      </c>
      <c r="J18" s="48">
        <f t="shared" ca="1" si="4"/>
        <v>0</v>
      </c>
      <c r="K18" s="48">
        <f t="shared" ca="1" si="4"/>
        <v>0</v>
      </c>
      <c r="L18" s="48">
        <f t="shared" ca="1" si="4"/>
        <v>0</v>
      </c>
      <c r="M18" s="48">
        <f t="shared" ca="1" si="4"/>
        <v>0</v>
      </c>
      <c r="N18" s="48">
        <f t="shared" ca="1" si="4"/>
        <v>0</v>
      </c>
      <c r="O18" s="48">
        <f t="shared" ca="1" si="4"/>
        <v>0</v>
      </c>
    </row>
    <row r="19" spans="1:15" ht="12.75" customHeight="1">
      <c r="A19" s="59" t="s">
        <v>175</v>
      </c>
      <c r="B19" s="47">
        <v>9003</v>
      </c>
      <c r="C19" s="58" t="s">
        <v>176</v>
      </c>
      <c r="D19" s="48">
        <f t="shared" ref="D19:O19" ca="1" si="5">D17+D18</f>
        <v>2379034222.6800056</v>
      </c>
      <c r="E19" s="48">
        <f t="shared" ca="1" si="5"/>
        <v>243435725.88889056</v>
      </c>
      <c r="F19" s="48">
        <f t="shared" ca="1" si="5"/>
        <v>490065798.33532488</v>
      </c>
      <c r="G19" s="48">
        <f t="shared" ca="1" si="5"/>
        <v>1645532698.4557898</v>
      </c>
      <c r="H19" s="48">
        <f t="shared" ca="1" si="5"/>
        <v>1127865113.1400034</v>
      </c>
      <c r="I19" s="48">
        <f t="shared" ca="1" si="5"/>
        <v>4014734511.7899494</v>
      </c>
      <c r="J19" s="48">
        <f t="shared" ca="1" si="5"/>
        <v>150629097.95000145</v>
      </c>
      <c r="K19" s="48">
        <f t="shared" ca="1" si="5"/>
        <v>74038215.730000705</v>
      </c>
      <c r="L19" s="48">
        <f t="shared" ca="1" si="5"/>
        <v>0</v>
      </c>
      <c r="M19" s="48">
        <f t="shared" ca="1" si="5"/>
        <v>558069738.70998979</v>
      </c>
      <c r="N19" s="48">
        <f t="shared" ca="1" si="5"/>
        <v>0</v>
      </c>
      <c r="O19" s="48">
        <f t="shared" ca="1" si="5"/>
        <v>8304370899.9999514</v>
      </c>
    </row>
  </sheetData>
  <mergeCells count="1">
    <mergeCell ref="E2:G2"/>
  </mergeCells>
  <dataValidations count="2">
    <dataValidation type="list" allowBlank="1" showInputMessage="1" showErrorMessage="1" sqref="B2" xr:uid="{CDB1398D-0E16-4161-AE9E-DBEC47FD87F4}">
      <formula1>"Toplam,Direkt,Endirekt"</formula1>
    </dataValidation>
    <dataValidation type="list" allowBlank="1" showInputMessage="1" showErrorMessage="1" sqref="C2" xr:uid="{3F43A9E2-2A40-4270-9918-2F83912004D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22C1-F6B0-4A20-9317-DE6EE5512380}">
  <dimension ref="A1:V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22" ht="15" customHeight="1">
      <c r="A1" s="1" t="s">
        <v>0</v>
      </c>
      <c r="B1" s="2"/>
      <c r="C1" s="2"/>
    </row>
    <row r="2" spans="1:22" ht="15" customHeight="1">
      <c r="A2" s="1" t="s">
        <v>282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22" ht="15" customHeight="1">
      <c r="A3" s="5" t="s">
        <v>306</v>
      </c>
      <c r="B3" s="2"/>
      <c r="C3" s="2"/>
    </row>
    <row r="4" spans="1:22" ht="22.5" customHeight="1"/>
    <row r="5" spans="1:22" ht="22.5" customHeight="1">
      <c r="D5" s="78">
        <v>723</v>
      </c>
      <c r="E5" s="78">
        <v>724</v>
      </c>
      <c r="F5" s="78">
        <v>765</v>
      </c>
      <c r="G5" s="78">
        <v>766</v>
      </c>
      <c r="H5" s="78">
        <v>767</v>
      </c>
      <c r="I5" s="78">
        <v>768</v>
      </c>
      <c r="J5" s="78">
        <v>772</v>
      </c>
      <c r="K5" s="78">
        <v>773</v>
      </c>
      <c r="L5" s="78">
        <v>774</v>
      </c>
      <c r="M5" s="78">
        <v>775</v>
      </c>
      <c r="N5" s="78">
        <v>776</v>
      </c>
      <c r="O5" s="78">
        <v>777</v>
      </c>
      <c r="P5" s="78">
        <v>778</v>
      </c>
      <c r="Q5" s="78">
        <v>779</v>
      </c>
      <c r="R5" s="78">
        <v>780</v>
      </c>
      <c r="S5" s="78">
        <v>781</v>
      </c>
      <c r="T5" s="78">
        <v>782</v>
      </c>
      <c r="U5" s="78">
        <v>783</v>
      </c>
      <c r="V5" s="79"/>
    </row>
    <row r="6" spans="1:22" ht="79.5" customHeight="1">
      <c r="A6" s="55" t="s">
        <v>141</v>
      </c>
      <c r="B6" s="55" t="s">
        <v>142</v>
      </c>
      <c r="C6" s="55" t="s">
        <v>143</v>
      </c>
      <c r="D6" s="56" t="s">
        <v>53</v>
      </c>
      <c r="E6" s="56" t="s">
        <v>54</v>
      </c>
      <c r="F6" s="56" t="s">
        <v>55</v>
      </c>
      <c r="G6" s="56" t="s">
        <v>56</v>
      </c>
      <c r="H6" s="56" t="s">
        <v>57</v>
      </c>
      <c r="I6" s="56" t="s">
        <v>58</v>
      </c>
      <c r="J6" s="56" t="s">
        <v>59</v>
      </c>
      <c r="K6" s="56" t="s">
        <v>60</v>
      </c>
      <c r="L6" s="56" t="s">
        <v>61</v>
      </c>
      <c r="M6" s="56" t="s">
        <v>62</v>
      </c>
      <c r="N6" s="56" t="s">
        <v>63</v>
      </c>
      <c r="O6" s="56" t="s">
        <v>64</v>
      </c>
      <c r="P6" s="56" t="s">
        <v>65</v>
      </c>
      <c r="Q6" s="56" t="s">
        <v>66</v>
      </c>
      <c r="R6" s="56" t="s">
        <v>67</v>
      </c>
      <c r="S6" s="56" t="s">
        <v>68</v>
      </c>
      <c r="T6" s="56" t="s">
        <v>69</v>
      </c>
      <c r="U6" s="56" t="s">
        <v>70</v>
      </c>
      <c r="V6" s="79" t="s">
        <v>283</v>
      </c>
    </row>
    <row r="7" spans="1:22" ht="12.75" customHeight="1">
      <c r="A7" s="57" t="s">
        <v>146</v>
      </c>
      <c r="B7" s="17">
        <v>1020</v>
      </c>
      <c r="C7" s="58" t="s">
        <v>147</v>
      </c>
      <c r="D7" s="18">
        <f t="shared" ref="D7:U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ca="1" si="0"/>
        <v>0</v>
      </c>
      <c r="U7" s="18">
        <f t="shared" ca="1" si="0"/>
        <v>0</v>
      </c>
      <c r="V7" s="19">
        <f t="shared" ref="V7:V16" ca="1" si="1">+SUM(D7:U7)</f>
        <v>0</v>
      </c>
    </row>
    <row r="8" spans="1:22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-112618</v>
      </c>
      <c r="H8" s="18">
        <f t="shared" ca="1" si="0"/>
        <v>1030295.16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8">
        <f t="shared" ca="1" si="0"/>
        <v>0</v>
      </c>
      <c r="P8" s="18">
        <f t="shared" ca="1" si="0"/>
        <v>0</v>
      </c>
      <c r="Q8" s="18">
        <f t="shared" ca="1" si="0"/>
        <v>0</v>
      </c>
      <c r="R8" s="18">
        <f t="shared" ca="1" si="0"/>
        <v>0</v>
      </c>
      <c r="S8" s="18">
        <f t="shared" ca="1" si="0"/>
        <v>0</v>
      </c>
      <c r="T8" s="18">
        <f t="shared" ca="1" si="0"/>
        <v>0</v>
      </c>
      <c r="U8" s="18">
        <f t="shared" ca="1" si="0"/>
        <v>0</v>
      </c>
      <c r="V8" s="19">
        <f t="shared" ca="1" si="1"/>
        <v>917677.16</v>
      </c>
    </row>
    <row r="9" spans="1:22" ht="12.75" customHeight="1">
      <c r="A9" s="57" t="s">
        <v>151</v>
      </c>
      <c r="B9" s="17">
        <v>1025</v>
      </c>
      <c r="C9" s="58" t="s">
        <v>147</v>
      </c>
      <c r="D9" s="18">
        <f t="shared" ca="1" si="0"/>
        <v>7464841.9800000228</v>
      </c>
      <c r="E9" s="18">
        <f t="shared" ca="1" si="0"/>
        <v>9788950.2899999805</v>
      </c>
      <c r="F9" s="18">
        <f t="shared" ca="1" si="0"/>
        <v>324547778.26000184</v>
      </c>
      <c r="G9" s="18">
        <f t="shared" ca="1" si="0"/>
        <v>0</v>
      </c>
      <c r="H9" s="18">
        <f t="shared" ca="1" si="0"/>
        <v>87830127.689999998</v>
      </c>
      <c r="I9" s="18">
        <f t="shared" ca="1" si="0"/>
        <v>45997521.810002364</v>
      </c>
      <c r="J9" s="18">
        <f t="shared" ca="1" si="0"/>
        <v>0</v>
      </c>
      <c r="K9" s="18">
        <f t="shared" ca="1" si="0"/>
        <v>8309666.5440499997</v>
      </c>
      <c r="L9" s="18">
        <f t="shared" ca="1" si="0"/>
        <v>0</v>
      </c>
      <c r="M9" s="18">
        <f t="shared" ca="1" si="0"/>
        <v>0</v>
      </c>
      <c r="N9" s="18">
        <f t="shared" ca="1" si="0"/>
        <v>93646269.665199995</v>
      </c>
      <c r="O9" s="18">
        <f t="shared" ca="1" si="0"/>
        <v>5115112003.2988596</v>
      </c>
      <c r="P9" s="18">
        <f t="shared" ca="1" si="0"/>
        <v>14372036.757649999</v>
      </c>
      <c r="Q9" s="18">
        <f t="shared" ca="1" si="0"/>
        <v>1019318016.370849</v>
      </c>
      <c r="R9" s="18">
        <f t="shared" ca="1" si="0"/>
        <v>0</v>
      </c>
      <c r="S9" s="18">
        <f t="shared" ca="1" si="0"/>
        <v>0</v>
      </c>
      <c r="T9" s="18">
        <f t="shared" ca="1" si="0"/>
        <v>38085291.459100001</v>
      </c>
      <c r="U9" s="18">
        <f t="shared" ca="1" si="0"/>
        <v>198996754.1457001</v>
      </c>
      <c r="V9" s="19">
        <f t="shared" ca="1" si="1"/>
        <v>6963469258.2714128</v>
      </c>
    </row>
    <row r="10" spans="1:22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9562412.5300000012</v>
      </c>
      <c r="E10" s="18">
        <f t="shared" ca="1" si="0"/>
        <v>33528315.390000001</v>
      </c>
      <c r="F10" s="18">
        <f t="shared" ca="1" si="0"/>
        <v>632192218.28000009</v>
      </c>
      <c r="G10" s="18">
        <f t="shared" ca="1" si="0"/>
        <v>4919590.04</v>
      </c>
      <c r="H10" s="18">
        <f t="shared" ca="1" si="0"/>
        <v>203238642.84</v>
      </c>
      <c r="I10" s="18">
        <f t="shared" ca="1" si="0"/>
        <v>464265481.06</v>
      </c>
      <c r="J10" s="18">
        <f t="shared" ca="1" si="0"/>
        <v>0</v>
      </c>
      <c r="K10" s="18">
        <f t="shared" ca="1" si="0"/>
        <v>1783474.93</v>
      </c>
      <c r="L10" s="18">
        <f t="shared" ca="1" si="0"/>
        <v>0</v>
      </c>
      <c r="M10" s="18">
        <f t="shared" ca="1" si="0"/>
        <v>0</v>
      </c>
      <c r="N10" s="18">
        <f t="shared" ca="1" si="0"/>
        <v>21483755.48</v>
      </c>
      <c r="O10" s="18">
        <f t="shared" ca="1" si="0"/>
        <v>1160738308.97</v>
      </c>
      <c r="P10" s="18">
        <f t="shared" ca="1" si="0"/>
        <v>3476023.6100000003</v>
      </c>
      <c r="Q10" s="18">
        <f t="shared" ca="1" si="0"/>
        <v>162775392.08000001</v>
      </c>
      <c r="R10" s="18">
        <f t="shared" ca="1" si="0"/>
        <v>0</v>
      </c>
      <c r="S10" s="18">
        <f t="shared" ca="1" si="0"/>
        <v>0</v>
      </c>
      <c r="T10" s="18">
        <f t="shared" ca="1" si="0"/>
        <v>2797722.7800000003</v>
      </c>
      <c r="U10" s="18">
        <f t="shared" ca="1" si="0"/>
        <v>23574598.979999997</v>
      </c>
      <c r="V10" s="19">
        <f t="shared" ca="1" si="1"/>
        <v>2724335936.9700007</v>
      </c>
    </row>
    <row r="11" spans="1:22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0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8">
        <f t="shared" ca="1" si="0"/>
        <v>0</v>
      </c>
      <c r="P11" s="18">
        <f t="shared" ca="1" si="0"/>
        <v>0</v>
      </c>
      <c r="Q11" s="18">
        <f t="shared" ca="1" si="0"/>
        <v>0</v>
      </c>
      <c r="R11" s="18">
        <f t="shared" ca="1" si="0"/>
        <v>0</v>
      </c>
      <c r="S11" s="18">
        <f t="shared" ca="1" si="0"/>
        <v>0</v>
      </c>
      <c r="T11" s="18">
        <f t="shared" ca="1" si="0"/>
        <v>0</v>
      </c>
      <c r="U11" s="18">
        <f t="shared" ca="1" si="0"/>
        <v>0</v>
      </c>
      <c r="V11" s="19">
        <f t="shared" ca="1" si="1"/>
        <v>0</v>
      </c>
    </row>
    <row r="12" spans="1:22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5624672.54</v>
      </c>
      <c r="E12" s="18">
        <f t="shared" ca="1" si="0"/>
        <v>9872729.4500013329</v>
      </c>
      <c r="F12" s="18">
        <f t="shared" ca="1" si="0"/>
        <v>119531744.56999999</v>
      </c>
      <c r="G12" s="18">
        <f t="shared" ca="1" si="0"/>
        <v>0</v>
      </c>
      <c r="H12" s="18">
        <f t="shared" ca="1" si="0"/>
        <v>1095675.2100000004</v>
      </c>
      <c r="I12" s="18">
        <f t="shared" ca="1" si="0"/>
        <v>100145826.7199994</v>
      </c>
      <c r="J12" s="18">
        <f t="shared" ca="1" si="0"/>
        <v>0</v>
      </c>
      <c r="K12" s="18">
        <f t="shared" ca="1" si="0"/>
        <v>2572093.54</v>
      </c>
      <c r="L12" s="18">
        <f t="shared" ca="1" si="0"/>
        <v>0</v>
      </c>
      <c r="M12" s="18">
        <f t="shared" ca="1" si="0"/>
        <v>0</v>
      </c>
      <c r="N12" s="18">
        <f t="shared" ca="1" si="0"/>
        <v>49753063.869999997</v>
      </c>
      <c r="O12" s="18">
        <f t="shared" ca="1" si="0"/>
        <v>1104379761.0700035</v>
      </c>
      <c r="P12" s="18">
        <f t="shared" ca="1" si="0"/>
        <v>4935860.4399999995</v>
      </c>
      <c r="Q12" s="18">
        <f t="shared" ca="1" si="0"/>
        <v>408885604.65999985</v>
      </c>
      <c r="R12" s="18">
        <f t="shared" ca="1" si="0"/>
        <v>0</v>
      </c>
      <c r="S12" s="18">
        <f t="shared" ca="1" si="0"/>
        <v>0</v>
      </c>
      <c r="T12" s="18">
        <f t="shared" ca="1" si="0"/>
        <v>11725682.23</v>
      </c>
      <c r="U12" s="18">
        <f t="shared" ca="1" si="0"/>
        <v>143563382.16000018</v>
      </c>
      <c r="V12" s="19">
        <f t="shared" ca="1" si="1"/>
        <v>1962086096.4600041</v>
      </c>
    </row>
    <row r="13" spans="1:22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1189173.5300000745</v>
      </c>
      <c r="E13" s="18">
        <f t="shared" ca="1" si="0"/>
        <v>3560104.969999962</v>
      </c>
      <c r="F13" s="18">
        <f t="shared" ca="1" si="0"/>
        <v>100618118.58000009</v>
      </c>
      <c r="G13" s="18">
        <f t="shared" ca="1" si="0"/>
        <v>75360.010000000009</v>
      </c>
      <c r="H13" s="18">
        <f t="shared" ca="1" si="0"/>
        <v>1129929.1599999995</v>
      </c>
      <c r="I13" s="18">
        <f t="shared" ca="1" si="0"/>
        <v>24298078.209999386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8">
        <f t="shared" ca="1" si="0"/>
        <v>0</v>
      </c>
      <c r="S13" s="18">
        <f t="shared" ca="1" si="0"/>
        <v>0</v>
      </c>
      <c r="T13" s="18">
        <f t="shared" ca="1" si="0"/>
        <v>0</v>
      </c>
      <c r="U13" s="18">
        <f t="shared" ca="1" si="0"/>
        <v>0</v>
      </c>
      <c r="V13" s="19">
        <f t="shared" ca="1" si="1"/>
        <v>130870764.4599995</v>
      </c>
    </row>
    <row r="14" spans="1:22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8">
        <f t="shared" ca="1" si="0"/>
        <v>0</v>
      </c>
      <c r="P14" s="18">
        <f t="shared" ca="1" si="0"/>
        <v>0</v>
      </c>
      <c r="Q14" s="18">
        <f t="shared" ca="1" si="0"/>
        <v>0</v>
      </c>
      <c r="R14" s="18">
        <f t="shared" ca="1" si="0"/>
        <v>0</v>
      </c>
      <c r="S14" s="18">
        <f t="shared" ca="1" si="0"/>
        <v>0</v>
      </c>
      <c r="T14" s="18">
        <f t="shared" ca="1" si="0"/>
        <v>0</v>
      </c>
      <c r="U14" s="18">
        <f t="shared" ca="1" si="0"/>
        <v>0</v>
      </c>
      <c r="V14" s="19">
        <f t="shared" ca="1" si="1"/>
        <v>0</v>
      </c>
    </row>
    <row r="15" spans="1:22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0"/>
        <v>0</v>
      </c>
      <c r="U15" s="18">
        <f t="shared" ca="1" si="0"/>
        <v>0</v>
      </c>
      <c r="V15" s="19">
        <f t="shared" ca="1" si="1"/>
        <v>0</v>
      </c>
    </row>
    <row r="16" spans="1:22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0"/>
        <v>0</v>
      </c>
      <c r="U16" s="18">
        <f t="shared" ca="1" si="0"/>
        <v>0</v>
      </c>
      <c r="V16" s="19">
        <f t="shared" ca="1" si="1"/>
        <v>0</v>
      </c>
    </row>
    <row r="17" spans="1:22" ht="12.75" customHeight="1">
      <c r="A17" s="59" t="s">
        <v>169</v>
      </c>
      <c r="B17" s="47">
        <v>9000</v>
      </c>
      <c r="C17" s="58" t="s">
        <v>170</v>
      </c>
      <c r="D17" s="48">
        <f t="shared" ref="D17:V17" ca="1" si="2">SUMIF($C$7:$C$16,"HD",D$7:D$16)</f>
        <v>23841100.580000099</v>
      </c>
      <c r="E17" s="48">
        <f t="shared" ca="1" si="2"/>
        <v>56750100.100001268</v>
      </c>
      <c r="F17" s="48">
        <f t="shared" ca="1" si="2"/>
        <v>1176889859.690002</v>
      </c>
      <c r="G17" s="48">
        <f t="shared" ca="1" si="2"/>
        <v>4882332.05</v>
      </c>
      <c r="H17" s="48">
        <f t="shared" ca="1" si="2"/>
        <v>294324670.06</v>
      </c>
      <c r="I17" s="48">
        <f t="shared" ca="1" si="2"/>
        <v>634706907.80000126</v>
      </c>
      <c r="J17" s="48">
        <f t="shared" ca="1" si="2"/>
        <v>0</v>
      </c>
      <c r="K17" s="48">
        <f t="shared" ca="1" si="2"/>
        <v>12665235.014049999</v>
      </c>
      <c r="L17" s="48">
        <f t="shared" ca="1" si="2"/>
        <v>0</v>
      </c>
      <c r="M17" s="48">
        <f t="shared" ca="1" si="2"/>
        <v>0</v>
      </c>
      <c r="N17" s="48">
        <f t="shared" ca="1" si="2"/>
        <v>164883089.01519999</v>
      </c>
      <c r="O17" s="48">
        <f t="shared" ca="1" si="2"/>
        <v>7380230073.3388634</v>
      </c>
      <c r="P17" s="48">
        <f t="shared" ca="1" si="2"/>
        <v>22783920.80765</v>
      </c>
      <c r="Q17" s="48">
        <f t="shared" ca="1" si="2"/>
        <v>1590979013.1108489</v>
      </c>
      <c r="R17" s="48">
        <f t="shared" ca="1" si="2"/>
        <v>0</v>
      </c>
      <c r="S17" s="48">
        <f t="shared" ca="1" si="2"/>
        <v>0</v>
      </c>
      <c r="T17" s="48">
        <f t="shared" ca="1" si="2"/>
        <v>52608696.469099998</v>
      </c>
      <c r="U17" s="48">
        <f t="shared" ca="1" si="2"/>
        <v>366134735.28570026</v>
      </c>
      <c r="V17" s="48">
        <f t="shared" ca="1" si="2"/>
        <v>11781679733.321417</v>
      </c>
    </row>
    <row r="18" spans="1:22" ht="12.75" customHeight="1">
      <c r="A18" s="59" t="s">
        <v>172</v>
      </c>
      <c r="B18" s="47">
        <v>9001</v>
      </c>
      <c r="C18" s="58" t="s">
        <v>173</v>
      </c>
      <c r="D18" s="48">
        <f t="shared" ref="D18:V18" ca="1" si="3">SUMIF($C$7:$C$16,"H",D$7:D$16)+SUMIF($C$7:$C$16,"E",D$7:D$16)</f>
        <v>0</v>
      </c>
      <c r="E18" s="48">
        <f t="shared" ca="1" si="3"/>
        <v>0</v>
      </c>
      <c r="F18" s="48">
        <f t="shared" ca="1" si="3"/>
        <v>0</v>
      </c>
      <c r="G18" s="48">
        <f t="shared" ca="1" si="3"/>
        <v>0</v>
      </c>
      <c r="H18" s="48">
        <f t="shared" ca="1" si="3"/>
        <v>0</v>
      </c>
      <c r="I18" s="48">
        <f t="shared" ca="1" si="3"/>
        <v>0</v>
      </c>
      <c r="J18" s="48">
        <f t="shared" ca="1" si="3"/>
        <v>0</v>
      </c>
      <c r="K18" s="48">
        <f t="shared" ca="1" si="3"/>
        <v>0</v>
      </c>
      <c r="L18" s="48">
        <f t="shared" ca="1" si="3"/>
        <v>0</v>
      </c>
      <c r="M18" s="48">
        <f t="shared" ca="1" si="3"/>
        <v>0</v>
      </c>
      <c r="N18" s="48">
        <f t="shared" ca="1" si="3"/>
        <v>0</v>
      </c>
      <c r="O18" s="48">
        <f t="shared" ca="1" si="3"/>
        <v>0</v>
      </c>
      <c r="P18" s="48">
        <f t="shared" ca="1" si="3"/>
        <v>0</v>
      </c>
      <c r="Q18" s="48">
        <f t="shared" ca="1" si="3"/>
        <v>0</v>
      </c>
      <c r="R18" s="48">
        <f t="shared" ca="1" si="3"/>
        <v>0</v>
      </c>
      <c r="S18" s="48">
        <f t="shared" ca="1" si="3"/>
        <v>0</v>
      </c>
      <c r="T18" s="48">
        <f t="shared" ca="1" si="3"/>
        <v>0</v>
      </c>
      <c r="U18" s="48">
        <f t="shared" ca="1" si="3"/>
        <v>0</v>
      </c>
      <c r="V18" s="48">
        <f t="shared" ca="1" si="3"/>
        <v>0</v>
      </c>
    </row>
    <row r="19" spans="1:22" ht="12.75" customHeight="1">
      <c r="A19" s="59" t="s">
        <v>175</v>
      </c>
      <c r="B19" s="47">
        <v>9003</v>
      </c>
      <c r="C19" s="58" t="s">
        <v>176</v>
      </c>
      <c r="D19" s="48">
        <f t="shared" ref="D19:V19" ca="1" si="4">D17+D18</f>
        <v>23841100.580000099</v>
      </c>
      <c r="E19" s="48">
        <f t="shared" ca="1" si="4"/>
        <v>56750100.100001268</v>
      </c>
      <c r="F19" s="48">
        <f t="shared" ca="1" si="4"/>
        <v>1176889859.690002</v>
      </c>
      <c r="G19" s="48">
        <f t="shared" ca="1" si="4"/>
        <v>4882332.05</v>
      </c>
      <c r="H19" s="48">
        <f t="shared" ca="1" si="4"/>
        <v>294324670.06</v>
      </c>
      <c r="I19" s="48">
        <f t="shared" ca="1" si="4"/>
        <v>634706907.80000126</v>
      </c>
      <c r="J19" s="48">
        <f t="shared" ca="1" si="4"/>
        <v>0</v>
      </c>
      <c r="K19" s="48">
        <f t="shared" ca="1" si="4"/>
        <v>12665235.014049999</v>
      </c>
      <c r="L19" s="48">
        <f t="shared" ca="1" si="4"/>
        <v>0</v>
      </c>
      <c r="M19" s="48">
        <f t="shared" ca="1" si="4"/>
        <v>0</v>
      </c>
      <c r="N19" s="48">
        <f t="shared" ca="1" si="4"/>
        <v>164883089.01519999</v>
      </c>
      <c r="O19" s="48">
        <f t="shared" ca="1" si="4"/>
        <v>7380230073.3388634</v>
      </c>
      <c r="P19" s="48">
        <f t="shared" ca="1" si="4"/>
        <v>22783920.80765</v>
      </c>
      <c r="Q19" s="48">
        <f t="shared" ca="1" si="4"/>
        <v>1590979013.1108489</v>
      </c>
      <c r="R19" s="48">
        <f t="shared" ca="1" si="4"/>
        <v>0</v>
      </c>
      <c r="S19" s="48">
        <f t="shared" ca="1" si="4"/>
        <v>0</v>
      </c>
      <c r="T19" s="48">
        <f t="shared" ca="1" si="4"/>
        <v>52608696.469099998</v>
      </c>
      <c r="U19" s="48">
        <f t="shared" ca="1" si="4"/>
        <v>366134735.28570026</v>
      </c>
      <c r="V19" s="48">
        <f t="shared" ca="1" si="4"/>
        <v>11781679733.321417</v>
      </c>
    </row>
  </sheetData>
  <mergeCells count="1">
    <mergeCell ref="E2:G2"/>
  </mergeCells>
  <dataValidations count="2">
    <dataValidation type="list" allowBlank="1" showInputMessage="1" showErrorMessage="1" sqref="B2" xr:uid="{F769600C-5427-49AC-8AB3-8621CDD83A05}">
      <formula1>"Toplam,Direkt,Endirekt"</formula1>
    </dataValidation>
    <dataValidation type="list" allowBlank="1" showInputMessage="1" showErrorMessage="1" sqref="C2" xr:uid="{40137BF8-9321-4B88-87FA-C0D74356C6A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EA96-AD02-4538-81E1-97670A129522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284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714</v>
      </c>
      <c r="E5" s="78">
        <v>715</v>
      </c>
      <c r="F5" s="78">
        <v>903</v>
      </c>
      <c r="G5" s="78">
        <v>716</v>
      </c>
      <c r="H5" s="79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72</v>
      </c>
      <c r="E6" s="56" t="s">
        <v>73</v>
      </c>
      <c r="F6" s="56" t="s">
        <v>74</v>
      </c>
      <c r="G6" s="56" t="s">
        <v>75</v>
      </c>
      <c r="H6" s="79" t="s">
        <v>285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G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ref="E7:E16" ca="1" si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F7" s="18">
        <f t="shared" ca="1" si="0"/>
        <v>0</v>
      </c>
      <c r="G7" s="18">
        <f t="shared" ca="1" si="0"/>
        <v>0</v>
      </c>
      <c r="H7" s="19">
        <f t="shared" ref="H7:H16" ca="1" si="2">+SUM(D7:G7)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1"/>
        <v>0</v>
      </c>
      <c r="F8" s="18">
        <f t="shared" ca="1" si="0"/>
        <v>0</v>
      </c>
      <c r="G8" s="18">
        <f t="shared" ca="1" si="0"/>
        <v>0</v>
      </c>
      <c r="H8" s="19">
        <f t="shared" ca="1" si="2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  <c r="E9" s="18">
        <f t="shared" ca="1" si="1"/>
        <v>3670031790.3358712</v>
      </c>
      <c r="F9" s="18">
        <f t="shared" ca="1" si="0"/>
        <v>13394308.859999999</v>
      </c>
      <c r="G9" s="18">
        <f t="shared" ca="1" si="0"/>
        <v>281909601.13997102</v>
      </c>
      <c r="H9" s="19">
        <f t="shared" ca="1" si="2"/>
        <v>3965335700.3358421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1"/>
        <v>10039063889.559999</v>
      </c>
      <c r="F10" s="18">
        <f t="shared" ca="1" si="0"/>
        <v>9248646.0700000003</v>
      </c>
      <c r="G10" s="18">
        <f t="shared" ca="1" si="0"/>
        <v>856640578</v>
      </c>
      <c r="H10" s="19">
        <f t="shared" ca="1" si="2"/>
        <v>10904953113.629999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1"/>
        <v>4450807169.25002</v>
      </c>
      <c r="F12" s="18">
        <f t="shared" ca="1" si="0"/>
        <v>57373612.490000002</v>
      </c>
      <c r="G12" s="18">
        <f t="shared" ca="1" si="0"/>
        <v>294378958.78999799</v>
      </c>
      <c r="H12" s="19">
        <f t="shared" ca="1" si="2"/>
        <v>4802559740.5300179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1"/>
        <v>0</v>
      </c>
      <c r="F13" s="18">
        <f t="shared" ca="1" si="0"/>
        <v>0</v>
      </c>
      <c r="G13" s="18">
        <f t="shared" ca="1" si="0"/>
        <v>14029777.129999869</v>
      </c>
      <c r="H13" s="19">
        <f t="shared" ca="1" si="2"/>
        <v>14029777.129999869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</row>
    <row r="17" spans="1:8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0</v>
      </c>
      <c r="E17" s="48">
        <f ca="1">SUMIF($C$7:$C$16,"HD",E$7:E$16)</f>
        <v>18159902849.145889</v>
      </c>
      <c r="F17" s="48">
        <f ca="1">SUMIF($C$7:$C$16,"HD",F$7:F$16)</f>
        <v>80016567.420000002</v>
      </c>
      <c r="G17" s="48">
        <f ca="1">SUMIF($C$7:$C$16,"HD",G$7:G$16)</f>
        <v>1446958915.0599689</v>
      </c>
      <c r="H17" s="48">
        <f ca="1">SUMIF($C$7:$C$16,"HD",H$7:H$16)</f>
        <v>19686878331.625858</v>
      </c>
    </row>
    <row r="18" spans="1:8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  <c r="G18" s="48">
        <f ca="1">SUMIF($C$7:$C$16,"H",G$7:G$16)+SUMIF($C$7:$C$16,"E",G$7:G$16)</f>
        <v>0</v>
      </c>
      <c r="H18" s="48">
        <f ca="1">SUMIF($C$7:$C$16,"H",H$7:H$16)+SUMIF($C$7:$C$16,"E",H$7:H$16)</f>
        <v>0</v>
      </c>
    </row>
    <row r="19" spans="1:8" ht="12.75" customHeight="1">
      <c r="A19" s="59" t="s">
        <v>175</v>
      </c>
      <c r="B19" s="47">
        <v>9003</v>
      </c>
      <c r="C19" s="58" t="s">
        <v>176</v>
      </c>
      <c r="D19" s="48">
        <f ca="1">D17+D18</f>
        <v>0</v>
      </c>
      <c r="E19" s="48">
        <f ca="1">E17+E18</f>
        <v>18159902849.145889</v>
      </c>
      <c r="F19" s="48">
        <f ca="1">F17+F18</f>
        <v>80016567.420000002</v>
      </c>
      <c r="G19" s="48">
        <f ca="1">G17+G18</f>
        <v>1446958915.0599689</v>
      </c>
      <c r="H19" s="48">
        <f ca="1">H17+H18</f>
        <v>19686878331.625858</v>
      </c>
    </row>
  </sheetData>
  <mergeCells count="1">
    <mergeCell ref="E2:G2"/>
  </mergeCells>
  <dataValidations count="2">
    <dataValidation type="list" allowBlank="1" showInputMessage="1" showErrorMessage="1" sqref="C2" xr:uid="{60A92E26-0303-4575-B88D-9957BC61AE8C}">
      <formula1>"Toplam,Yurtiçi,Yurtdışı"</formula1>
    </dataValidation>
    <dataValidation type="list" allowBlank="1" showInputMessage="1" showErrorMessage="1" sqref="B2" xr:uid="{E37C6C27-5A4A-4758-BB88-1E91AC29BEA3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AB3F-7D07-4454-AA8C-4DCACAB67F78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286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715</v>
      </c>
      <c r="E5" s="78">
        <v>903</v>
      </c>
      <c r="F5" s="79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73</v>
      </c>
      <c r="E6" s="56" t="s">
        <v>74</v>
      </c>
      <c r="F6" s="79" t="s">
        <v>287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E7" s="18">
        <f t="shared" ref="E7:E16" ca="1" si="1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9">
        <f t="shared" ref="F7:F16" ca="1" si="2">+SUM(D7:E7)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1"/>
        <v>0</v>
      </c>
      <c r="F8" s="19">
        <f t="shared" ca="1" si="2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3670031790.3358712</v>
      </c>
      <c r="E9" s="18">
        <f t="shared" ca="1" si="1"/>
        <v>13394308.859999999</v>
      </c>
      <c r="F9" s="19">
        <f t="shared" ca="1" si="2"/>
        <v>3683426099.1958714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10039063889.559999</v>
      </c>
      <c r="E10" s="18">
        <f t="shared" ca="1" si="1"/>
        <v>9248646.0700000003</v>
      </c>
      <c r="F10" s="19">
        <f t="shared" ca="1" si="2"/>
        <v>10048312535.629999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1"/>
        <v>0</v>
      </c>
      <c r="F11" s="19">
        <f t="shared" ca="1" si="2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4450807169.25002</v>
      </c>
      <c r="E12" s="18">
        <f t="shared" ca="1" si="1"/>
        <v>57373612.490000002</v>
      </c>
      <c r="F12" s="19">
        <f t="shared" ca="1" si="2"/>
        <v>4508180781.7400198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1"/>
        <v>0</v>
      </c>
      <c r="F13" s="19">
        <f t="shared" ca="1" si="2"/>
        <v>0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1"/>
        <v>0</v>
      </c>
      <c r="F14" s="19">
        <f t="shared" ca="1" si="2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1"/>
        <v>0</v>
      </c>
      <c r="F15" s="19">
        <f t="shared" ca="1" si="2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1"/>
        <v>0</v>
      </c>
      <c r="F16" s="19">
        <f t="shared" ca="1" si="2"/>
        <v>0</v>
      </c>
    </row>
    <row r="17" spans="1:6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18159902849.145889</v>
      </c>
      <c r="E17" s="48">
        <f ca="1">SUMIF($C$7:$C$16,"HD",E$7:E$16)</f>
        <v>80016567.420000002</v>
      </c>
      <c r="F17" s="48">
        <f ca="1">SUMIF($C$7:$C$16,"HD",F$7:F$16)</f>
        <v>18239919416.565891</v>
      </c>
    </row>
    <row r="18" spans="1:6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</row>
    <row r="19" spans="1:6" ht="12.75" customHeight="1">
      <c r="A19" s="59" t="s">
        <v>175</v>
      </c>
      <c r="B19" s="47">
        <v>9003</v>
      </c>
      <c r="C19" s="58" t="s">
        <v>176</v>
      </c>
      <c r="D19" s="48">
        <f ca="1">D17+D18</f>
        <v>18159902849.145889</v>
      </c>
      <c r="E19" s="48">
        <f ca="1">E17+E18</f>
        <v>80016567.420000002</v>
      </c>
      <c r="F19" s="48">
        <f ca="1">F17+F18</f>
        <v>18239919416.565891</v>
      </c>
    </row>
  </sheetData>
  <mergeCells count="1">
    <mergeCell ref="E2:G2"/>
  </mergeCells>
  <dataValidations count="2">
    <dataValidation type="list" allowBlank="1" showInputMessage="1" showErrorMessage="1" sqref="C2" xr:uid="{9A2EE3A7-B97A-48E2-819C-0D6F88FA813B}">
      <formula1>"Toplam,Yurtiçi,Yurtdışı"</formula1>
    </dataValidation>
    <dataValidation type="list" allowBlank="1" showInputMessage="1" showErrorMessage="1" sqref="B2" xr:uid="{D78863C9-E02C-4367-AE41-CE4500E4F839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F88D-7662-46A5-880B-A52570C3AE3D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288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728</v>
      </c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77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17408293.900000002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</row>
    <row r="17" spans="1:4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17408293.900000002</v>
      </c>
    </row>
    <row r="18" spans="1:4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</row>
    <row r="19" spans="1:4" ht="12.75" customHeight="1">
      <c r="A19" s="59" t="s">
        <v>175</v>
      </c>
      <c r="B19" s="47">
        <v>9003</v>
      </c>
      <c r="C19" s="58" t="s">
        <v>176</v>
      </c>
      <c r="D19" s="48">
        <f ca="1">D17+D18</f>
        <v>17408293.900000002</v>
      </c>
    </row>
  </sheetData>
  <mergeCells count="1">
    <mergeCell ref="E2:G2"/>
  </mergeCells>
  <dataValidations count="2">
    <dataValidation type="list" allowBlank="1" showInputMessage="1" showErrorMessage="1" sqref="C2" xr:uid="{6E6D651D-70B4-46A1-A3F2-AA01E416E9E8}">
      <formula1>"Toplam,Yurtiçi,Yurtdışı"</formula1>
    </dataValidation>
    <dataValidation type="list" allowBlank="1" showInputMessage="1" showErrorMessage="1" sqref="B2" xr:uid="{92F2A1AE-6CE5-4872-9023-2FFF0ECE4EE0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4406-6FB7-44BD-817B-9EF4ECE59350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289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735</v>
      </c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79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</row>
    <row r="17" spans="1:4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0</v>
      </c>
    </row>
    <row r="18" spans="1:4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</row>
    <row r="19" spans="1:4" ht="12.75" customHeight="1">
      <c r="A19" s="59" t="s">
        <v>175</v>
      </c>
      <c r="B19" s="47">
        <v>9003</v>
      </c>
      <c r="C19" s="58" t="s">
        <v>176</v>
      </c>
      <c r="D19" s="48">
        <f ca="1">D17+D18</f>
        <v>0</v>
      </c>
    </row>
  </sheetData>
  <mergeCells count="1">
    <mergeCell ref="E2:G2"/>
  </mergeCells>
  <dataValidations count="2">
    <dataValidation type="list" allowBlank="1" showInputMessage="1" showErrorMessage="1" sqref="B2" xr:uid="{73D5B9B5-D3A5-405D-BF3E-82E3B1DA46A9}">
      <formula1>"Toplam,Direkt,Endirekt"</formula1>
    </dataValidation>
    <dataValidation type="list" allowBlank="1" showInputMessage="1" showErrorMessage="1" sqref="C2" xr:uid="{49DD9C95-FDA3-4F5E-9A19-047F26D6FC6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75F66-ABD5-4FEF-AEA6-EF595C64C797}">
  <dimension ref="A1:R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18" ht="15" customHeight="1">
      <c r="A1" s="1" t="s">
        <v>0</v>
      </c>
      <c r="B1" s="2"/>
      <c r="C1" s="2"/>
    </row>
    <row r="2" spans="1:18" ht="15" customHeight="1">
      <c r="A2" s="1" t="s">
        <v>290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18" ht="15" customHeight="1">
      <c r="A3" s="5" t="s">
        <v>306</v>
      </c>
      <c r="B3" s="2"/>
      <c r="C3" s="2"/>
    </row>
    <row r="4" spans="1:18" ht="22.5" customHeight="1"/>
    <row r="5" spans="1:18" ht="22.5" customHeight="1">
      <c r="D5" s="78">
        <v>719</v>
      </c>
      <c r="E5" s="78">
        <v>720</v>
      </c>
      <c r="F5" s="78">
        <v>721</v>
      </c>
      <c r="G5" s="78">
        <v>722</v>
      </c>
      <c r="H5" s="78">
        <v>725</v>
      </c>
      <c r="I5" s="78">
        <v>726</v>
      </c>
      <c r="J5" s="78">
        <v>730</v>
      </c>
      <c r="K5" s="78">
        <v>731</v>
      </c>
      <c r="L5" s="78">
        <v>732</v>
      </c>
      <c r="M5" s="78">
        <v>733</v>
      </c>
      <c r="N5" s="78">
        <v>734</v>
      </c>
      <c r="O5" s="78">
        <v>769</v>
      </c>
      <c r="P5" s="78">
        <v>770</v>
      </c>
      <c r="Q5" s="78">
        <v>771</v>
      </c>
      <c r="R5" s="79"/>
    </row>
    <row r="6" spans="1:18" ht="79.5" customHeight="1">
      <c r="A6" s="55" t="s">
        <v>141</v>
      </c>
      <c r="B6" s="55" t="s">
        <v>142</v>
      </c>
      <c r="C6" s="55" t="s">
        <v>143</v>
      </c>
      <c r="D6" s="56" t="s">
        <v>81</v>
      </c>
      <c r="E6" s="56" t="s">
        <v>82</v>
      </c>
      <c r="F6" s="56" t="s">
        <v>83</v>
      </c>
      <c r="G6" s="56" t="s">
        <v>84</v>
      </c>
      <c r="H6" s="56" t="s">
        <v>85</v>
      </c>
      <c r="I6" s="56" t="s">
        <v>86</v>
      </c>
      <c r="J6" s="56" t="s">
        <v>87</v>
      </c>
      <c r="K6" s="56" t="s">
        <v>88</v>
      </c>
      <c r="L6" s="56" t="s">
        <v>89</v>
      </c>
      <c r="M6" s="56" t="s">
        <v>90</v>
      </c>
      <c r="N6" s="56" t="s">
        <v>91</v>
      </c>
      <c r="O6" s="56" t="s">
        <v>92</v>
      </c>
      <c r="P6" s="56" t="s">
        <v>93</v>
      </c>
      <c r="Q6" s="56" t="s">
        <v>94</v>
      </c>
      <c r="R6" s="79" t="s">
        <v>291</v>
      </c>
    </row>
    <row r="7" spans="1:18" ht="12.75" customHeight="1">
      <c r="A7" s="57" t="s">
        <v>146</v>
      </c>
      <c r="B7" s="17">
        <v>1020</v>
      </c>
      <c r="C7" s="58" t="s">
        <v>147</v>
      </c>
      <c r="D7" s="18">
        <f t="shared" ref="D7:Q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9">
        <f t="shared" ref="R7:R16" ca="1" si="1">+SUM(D7:Q7)</f>
        <v>0</v>
      </c>
    </row>
    <row r="8" spans="1:1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8">
        <f t="shared" ca="1" si="0"/>
        <v>0</v>
      </c>
      <c r="P8" s="18">
        <f t="shared" ca="1" si="0"/>
        <v>0</v>
      </c>
      <c r="Q8" s="18">
        <f t="shared" ca="1" si="0"/>
        <v>0</v>
      </c>
      <c r="R8" s="19">
        <f t="shared" ca="1" si="1"/>
        <v>0</v>
      </c>
    </row>
    <row r="9" spans="1:1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17987370.849999998</v>
      </c>
      <c r="E9" s="18">
        <f t="shared" ca="1" si="0"/>
        <v>48462721.689999118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-101361.83000000005</v>
      </c>
      <c r="J9" s="18">
        <f t="shared" ca="1" si="0"/>
        <v>4881114.1788021903</v>
      </c>
      <c r="K9" s="18">
        <f t="shared" ca="1" si="0"/>
        <v>320567.8</v>
      </c>
      <c r="L9" s="18">
        <f t="shared" ca="1" si="0"/>
        <v>0</v>
      </c>
      <c r="M9" s="18">
        <f t="shared" ca="1" si="0"/>
        <v>12075262.570000011</v>
      </c>
      <c r="N9" s="18">
        <f t="shared" ca="1" si="0"/>
        <v>527126.48</v>
      </c>
      <c r="O9" s="18">
        <f t="shared" ca="1" si="0"/>
        <v>0</v>
      </c>
      <c r="P9" s="18">
        <f t="shared" ca="1" si="0"/>
        <v>0</v>
      </c>
      <c r="Q9" s="18">
        <f t="shared" ca="1" si="0"/>
        <v>0</v>
      </c>
      <c r="R9" s="19">
        <f t="shared" ca="1" si="1"/>
        <v>84152801.738801315</v>
      </c>
    </row>
    <row r="10" spans="1:1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166795893.13</v>
      </c>
      <c r="E10" s="18">
        <f t="shared" ca="1" si="0"/>
        <v>597449894.09000003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12318473.119999999</v>
      </c>
      <c r="J10" s="18">
        <f t="shared" ca="1" si="0"/>
        <v>2302678.39</v>
      </c>
      <c r="K10" s="18">
        <f t="shared" ca="1" si="0"/>
        <v>38045.269999999997</v>
      </c>
      <c r="L10" s="18">
        <f t="shared" ca="1" si="0"/>
        <v>0</v>
      </c>
      <c r="M10" s="18">
        <f t="shared" ca="1" si="0"/>
        <v>39323754.100000001</v>
      </c>
      <c r="N10" s="18">
        <f t="shared" ca="1" si="0"/>
        <v>0</v>
      </c>
      <c r="O10" s="18">
        <f t="shared" ca="1" si="0"/>
        <v>0</v>
      </c>
      <c r="P10" s="18">
        <f t="shared" ca="1" si="0"/>
        <v>0</v>
      </c>
      <c r="Q10" s="18">
        <f t="shared" ca="1" si="0"/>
        <v>0</v>
      </c>
      <c r="R10" s="19">
        <f t="shared" ca="1" si="1"/>
        <v>818228738.10000002</v>
      </c>
    </row>
    <row r="11" spans="1:1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0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8">
        <f t="shared" ca="1" si="0"/>
        <v>0</v>
      </c>
      <c r="P11" s="18">
        <f t="shared" ca="1" si="0"/>
        <v>0</v>
      </c>
      <c r="Q11" s="18">
        <f t="shared" ca="1" si="0"/>
        <v>0</v>
      </c>
      <c r="R11" s="19">
        <f t="shared" ca="1" si="1"/>
        <v>0</v>
      </c>
    </row>
    <row r="12" spans="1:1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9943143.1699999925</v>
      </c>
      <c r="E12" s="18">
        <f t="shared" ca="1" si="0"/>
        <v>8541150.2899968605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2294931.16</v>
      </c>
      <c r="K12" s="18">
        <f t="shared" ca="1" si="0"/>
        <v>31410</v>
      </c>
      <c r="L12" s="18">
        <f t="shared" ca="1" si="0"/>
        <v>0</v>
      </c>
      <c r="M12" s="18">
        <f t="shared" ca="1" si="0"/>
        <v>49750.539999999855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49750.539999999855</v>
      </c>
      <c r="R12" s="19">
        <f t="shared" ca="1" si="1"/>
        <v>20910135.699996851</v>
      </c>
    </row>
    <row r="13" spans="1:1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43874312.499999732</v>
      </c>
      <c r="E13" s="18">
        <f t="shared" ca="1" si="0"/>
        <v>9123021.2800000422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5951.25</v>
      </c>
      <c r="J13" s="18">
        <f t="shared" ca="1" si="0"/>
        <v>2537321.5299999998</v>
      </c>
      <c r="K13" s="18">
        <f t="shared" ca="1" si="0"/>
        <v>600</v>
      </c>
      <c r="L13" s="18">
        <f t="shared" ca="1" si="0"/>
        <v>0</v>
      </c>
      <c r="M13" s="18">
        <f t="shared" ca="1" si="0"/>
        <v>3000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9">
        <f t="shared" ca="1" si="1"/>
        <v>55544206.559999779</v>
      </c>
    </row>
    <row r="14" spans="1:1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8">
        <f t="shared" ca="1" si="0"/>
        <v>0</v>
      </c>
      <c r="P14" s="18">
        <f t="shared" ca="1" si="0"/>
        <v>0</v>
      </c>
      <c r="Q14" s="18">
        <f t="shared" ca="1" si="0"/>
        <v>0</v>
      </c>
      <c r="R14" s="19">
        <f t="shared" ca="1" si="1"/>
        <v>0</v>
      </c>
    </row>
    <row r="15" spans="1:1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9">
        <f t="shared" ca="1" si="1"/>
        <v>0</v>
      </c>
    </row>
    <row r="16" spans="1:1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9">
        <f t="shared" ca="1" si="1"/>
        <v>0</v>
      </c>
    </row>
    <row r="17" spans="1:18" ht="12.75" customHeight="1">
      <c r="A17" s="59" t="s">
        <v>169</v>
      </c>
      <c r="B17" s="47">
        <v>9000</v>
      </c>
      <c r="C17" s="58" t="s">
        <v>170</v>
      </c>
      <c r="D17" s="48">
        <f t="shared" ref="D17:Q17" ca="1" si="2">SUMIF($C$7:$C$16,"HD",D$7:D$16)</f>
        <v>238600719.64999971</v>
      </c>
      <c r="E17" s="48">
        <f t="shared" ca="1" si="2"/>
        <v>663576787.34999609</v>
      </c>
      <c r="F17" s="48">
        <f t="shared" ca="1" si="2"/>
        <v>0</v>
      </c>
      <c r="G17" s="48">
        <f t="shared" ca="1" si="2"/>
        <v>0</v>
      </c>
      <c r="H17" s="48">
        <f t="shared" ca="1" si="2"/>
        <v>0</v>
      </c>
      <c r="I17" s="48">
        <f t="shared" ca="1" si="2"/>
        <v>12223062.539999999</v>
      </c>
      <c r="J17" s="48">
        <f t="shared" ca="1" si="2"/>
        <v>12016045.25880219</v>
      </c>
      <c r="K17" s="48">
        <f t="shared" ca="1" si="2"/>
        <v>390623.07</v>
      </c>
      <c r="L17" s="48">
        <f t="shared" ca="1" si="2"/>
        <v>0</v>
      </c>
      <c r="M17" s="48">
        <f t="shared" ca="1" si="2"/>
        <v>51451767.210000016</v>
      </c>
      <c r="N17" s="48">
        <f t="shared" ca="1" si="2"/>
        <v>527126.48</v>
      </c>
      <c r="O17" s="48">
        <f t="shared" ca="1" si="2"/>
        <v>0</v>
      </c>
      <c r="P17" s="48">
        <f t="shared" ca="1" si="2"/>
        <v>0</v>
      </c>
      <c r="Q17" s="48">
        <f t="shared" ca="1" si="2"/>
        <v>49750.539999999855</v>
      </c>
      <c r="R17" s="48">
        <f t="shared" ref="R17:R19" ca="1" si="3">+SUM(D17:Q17)</f>
        <v>978835882.09879804</v>
      </c>
    </row>
    <row r="18" spans="1:18" ht="12.75" customHeight="1">
      <c r="A18" s="59" t="s">
        <v>172</v>
      </c>
      <c r="B18" s="47">
        <v>9001</v>
      </c>
      <c r="C18" s="58" t="s">
        <v>173</v>
      </c>
      <c r="D18" s="48">
        <f t="shared" ref="D18:Q18" ca="1" si="4">SUMIF($C$7:$C$16,"H",D$7:D$16)+SUMIF($C$7:$C$16,"E",D$7:D$16)</f>
        <v>0</v>
      </c>
      <c r="E18" s="48">
        <f t="shared" ca="1" si="4"/>
        <v>0</v>
      </c>
      <c r="F18" s="48">
        <f t="shared" ca="1" si="4"/>
        <v>0</v>
      </c>
      <c r="G18" s="48">
        <f t="shared" ca="1" si="4"/>
        <v>0</v>
      </c>
      <c r="H18" s="48">
        <f t="shared" ca="1" si="4"/>
        <v>0</v>
      </c>
      <c r="I18" s="48">
        <f t="shared" ca="1" si="4"/>
        <v>0</v>
      </c>
      <c r="J18" s="48">
        <f t="shared" ca="1" si="4"/>
        <v>0</v>
      </c>
      <c r="K18" s="48">
        <f t="shared" ca="1" si="4"/>
        <v>0</v>
      </c>
      <c r="L18" s="48">
        <f t="shared" ca="1" si="4"/>
        <v>0</v>
      </c>
      <c r="M18" s="48">
        <f t="shared" ca="1" si="4"/>
        <v>0</v>
      </c>
      <c r="N18" s="48">
        <f t="shared" ca="1" si="4"/>
        <v>0</v>
      </c>
      <c r="O18" s="48">
        <f t="shared" ca="1" si="4"/>
        <v>0</v>
      </c>
      <c r="P18" s="48">
        <f t="shared" ca="1" si="4"/>
        <v>0</v>
      </c>
      <c r="Q18" s="48">
        <f t="shared" ca="1" si="4"/>
        <v>0</v>
      </c>
      <c r="R18" s="48">
        <f t="shared" ca="1" si="3"/>
        <v>0</v>
      </c>
    </row>
    <row r="19" spans="1:18" ht="12.75" customHeight="1">
      <c r="A19" s="59" t="s">
        <v>175</v>
      </c>
      <c r="B19" s="47">
        <v>9003</v>
      </c>
      <c r="C19" s="58" t="s">
        <v>176</v>
      </c>
      <c r="D19" s="48">
        <f t="shared" ref="D19:P19" ca="1" si="5">D17+D18</f>
        <v>238600719.64999971</v>
      </c>
      <c r="E19" s="48">
        <f t="shared" ca="1" si="5"/>
        <v>663576787.34999609</v>
      </c>
      <c r="F19" s="48">
        <f t="shared" ca="1" si="5"/>
        <v>0</v>
      </c>
      <c r="G19" s="48">
        <f t="shared" ca="1" si="5"/>
        <v>0</v>
      </c>
      <c r="H19" s="48">
        <f t="shared" ca="1" si="5"/>
        <v>0</v>
      </c>
      <c r="I19" s="48">
        <f t="shared" ca="1" si="5"/>
        <v>12223062.539999999</v>
      </c>
      <c r="J19" s="48">
        <f t="shared" ca="1" si="5"/>
        <v>12016045.25880219</v>
      </c>
      <c r="K19" s="48">
        <f t="shared" ca="1" si="5"/>
        <v>390623.07</v>
      </c>
      <c r="L19" s="48">
        <f t="shared" ca="1" si="5"/>
        <v>0</v>
      </c>
      <c r="M19" s="48">
        <f t="shared" ca="1" si="5"/>
        <v>51451767.210000016</v>
      </c>
      <c r="N19" s="48">
        <f t="shared" ca="1" si="5"/>
        <v>527126.48</v>
      </c>
      <c r="O19" s="48">
        <f t="shared" ca="1" si="5"/>
        <v>0</v>
      </c>
      <c r="P19" s="48">
        <f t="shared" ca="1" si="5"/>
        <v>0</v>
      </c>
      <c r="Q19" s="48">
        <f ca="1">Q17+Q18</f>
        <v>49750.539999999855</v>
      </c>
      <c r="R19" s="48">
        <f t="shared" ca="1" si="3"/>
        <v>978835882.09879804</v>
      </c>
    </row>
  </sheetData>
  <mergeCells count="1">
    <mergeCell ref="E2:G2"/>
  </mergeCells>
  <dataValidations count="2">
    <dataValidation type="list" allowBlank="1" showInputMessage="1" showErrorMessage="1" sqref="B2" xr:uid="{404F29CE-A573-4D8A-9DC0-745C49689454}">
      <formula1>"Toplam,Direkt,Endirekt"</formula1>
    </dataValidation>
    <dataValidation type="list" allowBlank="1" showInputMessage="1" showErrorMessage="1" sqref="C2" xr:uid="{A83770D3-E8A9-4AA8-AB4D-891F437D6D27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F459-B4B4-4C2A-AEE5-F6FB36D252B4}">
  <dimension ref="A1:J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10" ht="15" customHeight="1">
      <c r="A1" s="1" t="s">
        <v>0</v>
      </c>
      <c r="B1" s="2"/>
      <c r="C1" s="2"/>
    </row>
    <row r="2" spans="1:10" ht="15" customHeight="1">
      <c r="A2" s="1" t="s">
        <v>100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10" ht="15" customHeight="1">
      <c r="A3" s="5" t="s">
        <v>306</v>
      </c>
      <c r="B3" s="2"/>
      <c r="C3" s="2"/>
    </row>
    <row r="4" spans="1:10" ht="22.5" customHeight="1"/>
    <row r="5" spans="1:10" ht="22.5" customHeight="1">
      <c r="D5" s="78">
        <v>707</v>
      </c>
      <c r="E5" s="78">
        <v>745</v>
      </c>
      <c r="F5" s="78">
        <v>746</v>
      </c>
      <c r="G5" s="78">
        <v>747</v>
      </c>
      <c r="H5" s="78">
        <v>755</v>
      </c>
      <c r="I5" s="78">
        <v>756</v>
      </c>
      <c r="J5" s="79"/>
    </row>
    <row r="6" spans="1:10" ht="79.5" customHeight="1">
      <c r="A6" s="55" t="s">
        <v>141</v>
      </c>
      <c r="B6" s="55" t="s">
        <v>142</v>
      </c>
      <c r="C6" s="55" t="s">
        <v>143</v>
      </c>
      <c r="D6" s="56" t="s">
        <v>96</v>
      </c>
      <c r="E6" s="56" t="s">
        <v>97</v>
      </c>
      <c r="F6" s="56" t="s">
        <v>98</v>
      </c>
      <c r="G6" s="56" t="s">
        <v>99</v>
      </c>
      <c r="H6" s="56" t="s">
        <v>100</v>
      </c>
      <c r="I6" s="56" t="s">
        <v>101</v>
      </c>
      <c r="J6" s="79" t="s">
        <v>292</v>
      </c>
    </row>
    <row r="7" spans="1:10" ht="12.75" customHeight="1">
      <c r="A7" s="57" t="s">
        <v>146</v>
      </c>
      <c r="B7" s="17">
        <v>1020</v>
      </c>
      <c r="C7" s="58" t="s">
        <v>147</v>
      </c>
      <c r="D7" s="18">
        <f t="shared" ref="D7:I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9">
        <f t="shared" ref="J7:J16" ca="1" si="1">+SUM(D7:I7)</f>
        <v>0</v>
      </c>
    </row>
    <row r="8" spans="1:10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9">
        <f t="shared" ca="1" si="1"/>
        <v>0</v>
      </c>
    </row>
    <row r="9" spans="1:10" ht="12.75" customHeight="1">
      <c r="A9" s="57" t="s">
        <v>151</v>
      </c>
      <c r="B9" s="17">
        <v>1025</v>
      </c>
      <c r="C9" s="58" t="s">
        <v>147</v>
      </c>
      <c r="D9" s="18">
        <f t="shared" ca="1" si="0"/>
        <v>2534030.29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9">
        <f t="shared" ca="1" si="1"/>
        <v>2534030.29</v>
      </c>
    </row>
    <row r="10" spans="1:10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88541778.310000002</v>
      </c>
      <c r="I10" s="18">
        <f t="shared" ca="1" si="0"/>
        <v>0</v>
      </c>
      <c r="J10" s="19">
        <f t="shared" ca="1" si="1"/>
        <v>88541778.310000002</v>
      </c>
    </row>
    <row r="11" spans="1:10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9">
        <f t="shared" ca="1" si="1"/>
        <v>0</v>
      </c>
    </row>
    <row r="12" spans="1:10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9">
        <f t="shared" ca="1" si="1"/>
        <v>0</v>
      </c>
    </row>
    <row r="13" spans="1:10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9">
        <f t="shared" ca="1" si="1"/>
        <v>0</v>
      </c>
    </row>
    <row r="14" spans="1:10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9">
        <f t="shared" ca="1" si="1"/>
        <v>0</v>
      </c>
    </row>
    <row r="15" spans="1:10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9">
        <f t="shared" ca="1" si="1"/>
        <v>0</v>
      </c>
    </row>
    <row r="16" spans="1:10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9">
        <f t="shared" ca="1" si="1"/>
        <v>0</v>
      </c>
    </row>
    <row r="17" spans="1:10" ht="12.75" customHeight="1">
      <c r="A17" s="59" t="s">
        <v>169</v>
      </c>
      <c r="B17" s="47">
        <v>9000</v>
      </c>
      <c r="C17" s="58" t="s">
        <v>170</v>
      </c>
      <c r="D17" s="48">
        <f t="shared" ref="D17:J17" ca="1" si="2">SUMIF($C$7:$C$16,"HD",D$7:D$16)</f>
        <v>2534030.29</v>
      </c>
      <c r="E17" s="48">
        <f t="shared" ca="1" si="2"/>
        <v>0</v>
      </c>
      <c r="F17" s="48">
        <f t="shared" ca="1" si="2"/>
        <v>0</v>
      </c>
      <c r="G17" s="48">
        <f t="shared" ca="1" si="2"/>
        <v>0</v>
      </c>
      <c r="H17" s="48">
        <f t="shared" ca="1" si="2"/>
        <v>88541778.310000002</v>
      </c>
      <c r="I17" s="48">
        <f t="shared" ca="1" si="2"/>
        <v>0</v>
      </c>
      <c r="J17" s="48">
        <f t="shared" ca="1" si="2"/>
        <v>91075808.600000009</v>
      </c>
    </row>
    <row r="18" spans="1:10" ht="12.75" customHeight="1">
      <c r="A18" s="59" t="s">
        <v>172</v>
      </c>
      <c r="B18" s="47">
        <v>9001</v>
      </c>
      <c r="C18" s="58" t="s">
        <v>173</v>
      </c>
      <c r="D18" s="48">
        <f t="shared" ref="D18:J18" ca="1" si="3">SUMIF($C$7:$C$16,"H",D$7:D$16)+SUMIF($C$7:$C$16,"E",D$7:D$16)</f>
        <v>0</v>
      </c>
      <c r="E18" s="48">
        <f t="shared" ca="1" si="3"/>
        <v>0</v>
      </c>
      <c r="F18" s="48">
        <f t="shared" ca="1" si="3"/>
        <v>0</v>
      </c>
      <c r="G18" s="48">
        <f t="shared" ca="1" si="3"/>
        <v>0</v>
      </c>
      <c r="H18" s="48">
        <f t="shared" ca="1" si="3"/>
        <v>0</v>
      </c>
      <c r="I18" s="48">
        <f t="shared" ca="1" si="3"/>
        <v>0</v>
      </c>
      <c r="J18" s="48">
        <f t="shared" ca="1" si="3"/>
        <v>0</v>
      </c>
    </row>
    <row r="19" spans="1:10" ht="12.75" customHeight="1">
      <c r="A19" s="59" t="s">
        <v>175</v>
      </c>
      <c r="B19" s="47">
        <v>9003</v>
      </c>
      <c r="C19" s="58" t="s">
        <v>176</v>
      </c>
      <c r="D19" s="48">
        <f ca="1">D17+D18</f>
        <v>2534030.29</v>
      </c>
      <c r="E19" s="48">
        <f t="shared" ref="E19:J19" ca="1" si="4">E17+E18</f>
        <v>0</v>
      </c>
      <c r="F19" s="48">
        <f t="shared" ca="1" si="4"/>
        <v>0</v>
      </c>
      <c r="G19" s="48">
        <f t="shared" ca="1" si="4"/>
        <v>0</v>
      </c>
      <c r="H19" s="48">
        <f t="shared" ca="1" si="4"/>
        <v>88541778.310000002</v>
      </c>
      <c r="I19" s="48">
        <f t="shared" ca="1" si="4"/>
        <v>0</v>
      </c>
      <c r="J19" s="48">
        <f t="shared" ca="1" si="4"/>
        <v>91075808.600000009</v>
      </c>
    </row>
  </sheetData>
  <mergeCells count="1">
    <mergeCell ref="E2:G2"/>
  </mergeCells>
  <dataValidations count="2">
    <dataValidation type="list" allowBlank="1" showInputMessage="1" showErrorMessage="1" sqref="B2" xr:uid="{8F8F8A25-8B9F-423C-8C4D-518C9B206581}">
      <formula1>"Toplam,Direkt,Endirekt"</formula1>
    </dataValidation>
    <dataValidation type="list" allowBlank="1" showInputMessage="1" showErrorMessage="1" sqref="C2" xr:uid="{FC07D9EB-7AC8-46F0-9002-AF94956FC9A8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7A6F-1E1F-46B3-860F-C03EAE54B9E4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293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705</v>
      </c>
      <c r="E5" s="78">
        <v>706</v>
      </c>
      <c r="F5" s="78">
        <v>708</v>
      </c>
      <c r="G5" s="78">
        <v>736</v>
      </c>
      <c r="H5" s="78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103</v>
      </c>
      <c r="E6" s="56" t="s">
        <v>104</v>
      </c>
      <c r="F6" s="56" t="s">
        <v>105</v>
      </c>
      <c r="G6" s="56" t="s">
        <v>106</v>
      </c>
      <c r="H6" s="79" t="s">
        <v>294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G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9">
        <f t="shared" ref="H7:H16" ca="1" si="1">+SUM(D7:G7)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9">
        <f t="shared" ca="1" si="1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-537467.38000000198</v>
      </c>
      <c r="E9" s="18">
        <f t="shared" ca="1" si="0"/>
        <v>0</v>
      </c>
      <c r="F9" s="18">
        <f t="shared" ca="1" si="0"/>
        <v>0</v>
      </c>
      <c r="G9" s="18">
        <f t="shared" ca="1" si="0"/>
        <v>1637903.3699999999</v>
      </c>
      <c r="H9" s="19">
        <f t="shared" ca="1" si="1"/>
        <v>1100435.9899999979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113328220.94</v>
      </c>
      <c r="E10" s="18">
        <f t="shared" ca="1" si="0"/>
        <v>0</v>
      </c>
      <c r="F10" s="18">
        <f t="shared" ca="1" si="0"/>
        <v>0</v>
      </c>
      <c r="G10" s="18">
        <f t="shared" ca="1" si="0"/>
        <v>65673138.899999999</v>
      </c>
      <c r="H10" s="19">
        <f t="shared" ca="1" si="1"/>
        <v>179001359.84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9">
        <f t="shared" ca="1" si="1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501514.58999999962</v>
      </c>
      <c r="H12" s="19">
        <f t="shared" ca="1" si="1"/>
        <v>501514.58999999962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3563199.9500000109</v>
      </c>
      <c r="H13" s="19">
        <f t="shared" ca="1" si="1"/>
        <v>3563199.9500000109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9">
        <f t="shared" ca="1" si="1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112790753.56</v>
      </c>
      <c r="E17" s="48">
        <f ca="1">SUMIF($C$7:$C$16,"HD",E$7:E$16)</f>
        <v>0</v>
      </c>
      <c r="F17" s="48">
        <f ca="1">SUMIF($C$7:$C$16,"HD",F$7:F$16)</f>
        <v>0</v>
      </c>
      <c r="G17" s="48">
        <f ca="1">SUMIF($C$7:$C$16,"HD",G$7:G$16)</f>
        <v>71375756.810000017</v>
      </c>
      <c r="H17" s="48">
        <f ca="1">SUMIF($C$7:$C$16,"HD",H$7:H$16)</f>
        <v>184166510.37000003</v>
      </c>
    </row>
    <row r="18" spans="1:8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  <c r="G18" s="48">
        <f ca="1">SUMIF($C$7:$C$16,"H",G$7:G$16)+SUMIF($C$7:$C$16,"E",G$7:G$16)</f>
        <v>0</v>
      </c>
      <c r="H18" s="48">
        <f ca="1">SUMIF($C$7:$C$16,"H",H$7:H$16)+SUMIF($C$7:$C$16,"E",H$7:H$16)</f>
        <v>0</v>
      </c>
    </row>
    <row r="19" spans="1:8" ht="12.75" customHeight="1">
      <c r="A19" s="59" t="s">
        <v>175</v>
      </c>
      <c r="B19" s="47">
        <v>9003</v>
      </c>
      <c r="C19" s="58" t="s">
        <v>176</v>
      </c>
      <c r="D19" s="48">
        <f ca="1">D17+D18</f>
        <v>112790753.56</v>
      </c>
      <c r="E19" s="48">
        <f ca="1">E17+E18</f>
        <v>0</v>
      </c>
      <c r="F19" s="48">
        <f ca="1">F17+F18</f>
        <v>0</v>
      </c>
      <c r="G19" s="48">
        <f ca="1">G17+G18</f>
        <v>71375756.810000017</v>
      </c>
      <c r="H19" s="48">
        <f ca="1">H17+H18</f>
        <v>184166510.37000003</v>
      </c>
    </row>
  </sheetData>
  <mergeCells count="1">
    <mergeCell ref="E2:G2"/>
  </mergeCells>
  <dataValidations count="2">
    <dataValidation type="list" allowBlank="1" showInputMessage="1" showErrorMessage="1" sqref="C2" xr:uid="{C480FDE2-FD13-4CC6-ADCF-B529FAAE9D1B}">
      <formula1>"Toplam,Yurtiçi,Yurtdışı"</formula1>
    </dataValidation>
    <dataValidation type="list" allowBlank="1" showInputMessage="1" showErrorMessage="1" sqref="B2" xr:uid="{9CC9A62C-3B40-41CA-9004-0FB3806A55AE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3BA1-48EE-408B-8314-A3B9E2A0B4FA}">
  <dimension ref="A1:M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13" ht="15" customHeight="1">
      <c r="A1" s="1" t="s">
        <v>0</v>
      </c>
      <c r="B1" s="2"/>
      <c r="C1" s="2"/>
    </row>
    <row r="2" spans="1:13" ht="15" customHeight="1">
      <c r="A2" s="1" t="s">
        <v>295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13" ht="15" customHeight="1">
      <c r="A3" s="5" t="s">
        <v>306</v>
      </c>
      <c r="B3" s="2"/>
      <c r="C3" s="2"/>
    </row>
    <row r="4" spans="1:13" ht="22.5" customHeight="1"/>
    <row r="5" spans="1:13" ht="22.5" customHeight="1">
      <c r="D5" s="78">
        <v>702</v>
      </c>
      <c r="E5" s="78">
        <v>748</v>
      </c>
      <c r="F5" s="78">
        <v>749</v>
      </c>
      <c r="G5" s="78">
        <v>752</v>
      </c>
      <c r="H5" s="78">
        <v>753</v>
      </c>
      <c r="I5" s="78">
        <v>754</v>
      </c>
      <c r="J5" s="78">
        <v>757</v>
      </c>
      <c r="K5" s="78">
        <v>758</v>
      </c>
      <c r="L5" s="78">
        <v>759</v>
      </c>
      <c r="M5" s="79"/>
    </row>
    <row r="6" spans="1:13" ht="79.5" customHeight="1">
      <c r="A6" s="55" t="s">
        <v>141</v>
      </c>
      <c r="B6" s="55" t="s">
        <v>142</v>
      </c>
      <c r="C6" s="55" t="s">
        <v>143</v>
      </c>
      <c r="D6" s="56" t="s">
        <v>108</v>
      </c>
      <c r="E6" s="56" t="s">
        <v>109</v>
      </c>
      <c r="F6" s="56" t="s">
        <v>110</v>
      </c>
      <c r="G6" s="56" t="s">
        <v>111</v>
      </c>
      <c r="H6" s="56" t="s">
        <v>112</v>
      </c>
      <c r="I6" s="56" t="s">
        <v>113</v>
      </c>
      <c r="J6" s="56" t="s">
        <v>114</v>
      </c>
      <c r="K6" s="56" t="s">
        <v>115</v>
      </c>
      <c r="L6" s="56" t="s">
        <v>116</v>
      </c>
      <c r="M6" s="79" t="s">
        <v>296</v>
      </c>
    </row>
    <row r="7" spans="1:13" ht="12.75" customHeight="1">
      <c r="A7" s="57" t="s">
        <v>146</v>
      </c>
      <c r="B7" s="17">
        <v>1020</v>
      </c>
      <c r="C7" s="58" t="s">
        <v>147</v>
      </c>
      <c r="D7" s="18">
        <f t="shared" ref="D7:L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9">
        <f t="shared" ref="M7:M16" ca="1" si="1">+SUM(D7:L7)</f>
        <v>0</v>
      </c>
    </row>
    <row r="8" spans="1:13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9">
        <f t="shared" ca="1" si="1"/>
        <v>0</v>
      </c>
    </row>
    <row r="9" spans="1:13" ht="12.75" customHeight="1">
      <c r="A9" s="57" t="s">
        <v>151</v>
      </c>
      <c r="B9" s="17">
        <v>1025</v>
      </c>
      <c r="C9" s="58" t="s">
        <v>147</v>
      </c>
      <c r="D9" s="18">
        <f t="shared" ca="1" si="0"/>
        <v>14945846.98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0</v>
      </c>
      <c r="M9" s="19">
        <f t="shared" ca="1" si="1"/>
        <v>14945846.98</v>
      </c>
    </row>
    <row r="10" spans="1:13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31084433.979999997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57129867.780000001</v>
      </c>
      <c r="M10" s="19">
        <f t="shared" ca="1" si="1"/>
        <v>88214301.75999999</v>
      </c>
    </row>
    <row r="11" spans="1:13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0</v>
      </c>
      <c r="L11" s="18">
        <f t="shared" ca="1" si="0"/>
        <v>0</v>
      </c>
      <c r="M11" s="19">
        <f t="shared" ca="1" si="1"/>
        <v>0</v>
      </c>
    </row>
    <row r="12" spans="1:13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10235.639999998806</v>
      </c>
      <c r="L12" s="18">
        <f t="shared" ca="1" si="0"/>
        <v>0</v>
      </c>
      <c r="M12" s="19">
        <f t="shared" ca="1" si="1"/>
        <v>10235.639999998806</v>
      </c>
    </row>
    <row r="13" spans="1:13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132256.39000000097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9">
        <f t="shared" ca="1" si="1"/>
        <v>132256.39000000097</v>
      </c>
    </row>
    <row r="14" spans="1:13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9">
        <f t="shared" ca="1" si="1"/>
        <v>0</v>
      </c>
    </row>
    <row r="15" spans="1:13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9">
        <f t="shared" ca="1" si="1"/>
        <v>0</v>
      </c>
    </row>
    <row r="16" spans="1:13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9">
        <f t="shared" ca="1" si="1"/>
        <v>0</v>
      </c>
    </row>
    <row r="17" spans="1:13" ht="12.75" customHeight="1">
      <c r="A17" s="59" t="s">
        <v>169</v>
      </c>
      <c r="B17" s="47">
        <v>9000</v>
      </c>
      <c r="C17" s="58" t="s">
        <v>170</v>
      </c>
      <c r="D17" s="48">
        <f t="shared" ref="D17:M17" ca="1" si="2">SUMIF($C$7:$C$16,"HD",D$7:D$16)</f>
        <v>46162537.349999994</v>
      </c>
      <c r="E17" s="48">
        <f t="shared" ca="1" si="2"/>
        <v>0</v>
      </c>
      <c r="F17" s="48">
        <f t="shared" ca="1" si="2"/>
        <v>0</v>
      </c>
      <c r="G17" s="48">
        <f t="shared" ca="1" si="2"/>
        <v>0</v>
      </c>
      <c r="H17" s="48">
        <f t="shared" ca="1" si="2"/>
        <v>0</v>
      </c>
      <c r="I17" s="48">
        <f t="shared" ca="1" si="2"/>
        <v>0</v>
      </c>
      <c r="J17" s="48">
        <f t="shared" ca="1" si="2"/>
        <v>0</v>
      </c>
      <c r="K17" s="48">
        <f t="shared" ca="1" si="2"/>
        <v>10235.639999998806</v>
      </c>
      <c r="L17" s="48">
        <f t="shared" ca="1" si="2"/>
        <v>57129867.780000001</v>
      </c>
      <c r="M17" s="48">
        <f t="shared" ca="1" si="2"/>
        <v>103302640.77</v>
      </c>
    </row>
    <row r="18" spans="1:13" ht="12.75" customHeight="1">
      <c r="A18" s="59" t="s">
        <v>172</v>
      </c>
      <c r="B18" s="47">
        <v>9001</v>
      </c>
      <c r="C18" s="58" t="s">
        <v>173</v>
      </c>
      <c r="D18" s="48">
        <f t="shared" ref="D18:M18" ca="1" si="3">SUMIF($C$7:$C$16,"H",D$7:D$16)+SUMIF($C$7:$C$16,"E",D$7:D$16)</f>
        <v>0</v>
      </c>
      <c r="E18" s="48">
        <f t="shared" ca="1" si="3"/>
        <v>0</v>
      </c>
      <c r="F18" s="48">
        <f t="shared" ca="1" si="3"/>
        <v>0</v>
      </c>
      <c r="G18" s="48">
        <f t="shared" ca="1" si="3"/>
        <v>0</v>
      </c>
      <c r="H18" s="48">
        <f t="shared" ca="1" si="3"/>
        <v>0</v>
      </c>
      <c r="I18" s="48">
        <f t="shared" ca="1" si="3"/>
        <v>0</v>
      </c>
      <c r="J18" s="48">
        <f t="shared" ca="1" si="3"/>
        <v>0</v>
      </c>
      <c r="K18" s="48">
        <f t="shared" ca="1" si="3"/>
        <v>0</v>
      </c>
      <c r="L18" s="48">
        <f t="shared" ca="1" si="3"/>
        <v>0</v>
      </c>
      <c r="M18" s="48">
        <f t="shared" ca="1" si="3"/>
        <v>0</v>
      </c>
    </row>
    <row r="19" spans="1:13" ht="12.75" customHeight="1">
      <c r="A19" s="59" t="s">
        <v>175</v>
      </c>
      <c r="B19" s="47">
        <v>9003</v>
      </c>
      <c r="C19" s="58" t="s">
        <v>176</v>
      </c>
      <c r="D19" s="48">
        <f t="shared" ref="D19:M19" ca="1" si="4">D17+D18</f>
        <v>46162537.349999994</v>
      </c>
      <c r="E19" s="48">
        <f t="shared" ca="1" si="4"/>
        <v>0</v>
      </c>
      <c r="F19" s="48">
        <f t="shared" ca="1" si="4"/>
        <v>0</v>
      </c>
      <c r="G19" s="48">
        <f t="shared" ca="1" si="4"/>
        <v>0</v>
      </c>
      <c r="H19" s="48">
        <f t="shared" ca="1" si="4"/>
        <v>0</v>
      </c>
      <c r="I19" s="48">
        <f t="shared" ca="1" si="4"/>
        <v>0</v>
      </c>
      <c r="J19" s="48">
        <f t="shared" ca="1" si="4"/>
        <v>0</v>
      </c>
      <c r="K19" s="48">
        <f t="shared" ca="1" si="4"/>
        <v>10235.639999998806</v>
      </c>
      <c r="L19" s="48">
        <f t="shared" ca="1" si="4"/>
        <v>57129867.780000001</v>
      </c>
      <c r="M19" s="48">
        <f t="shared" ca="1" si="4"/>
        <v>103302640.77</v>
      </c>
    </row>
  </sheetData>
  <mergeCells count="1">
    <mergeCell ref="E2:G2"/>
  </mergeCells>
  <dataValidations count="2">
    <dataValidation type="list" allowBlank="1" showInputMessage="1" showErrorMessage="1" sqref="B2" xr:uid="{C1B0E5ED-F58E-426E-980D-64FC1CA8BA2E}">
      <formula1>"Toplam,Direkt,Endirekt"</formula1>
    </dataValidation>
    <dataValidation type="list" allowBlank="1" showInputMessage="1" showErrorMessage="1" sqref="C2" xr:uid="{6959228B-791F-4601-88E7-6E64D029D9AF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5D6C-FA68-4D2E-90FC-28BC1E06D7BC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118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760</v>
      </c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118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D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-678.45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31388773.069998764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71272478.219999999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438364127.74945873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106247196.11999586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</row>
    <row r="17" spans="1:4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647271896.70945334</v>
      </c>
    </row>
    <row r="18" spans="1:4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</row>
    <row r="19" spans="1:4" ht="12.75" customHeight="1">
      <c r="A19" s="59" t="s">
        <v>175</v>
      </c>
      <c r="B19" s="47">
        <v>9003</v>
      </c>
      <c r="C19" s="58" t="s">
        <v>176</v>
      </c>
      <c r="D19" s="48">
        <f ca="1">D17+D18</f>
        <v>647271896.70945334</v>
      </c>
    </row>
  </sheetData>
  <mergeCells count="1">
    <mergeCell ref="E2:G2"/>
  </mergeCells>
  <dataValidations count="2">
    <dataValidation type="list" allowBlank="1" showInputMessage="1" showErrorMessage="1" sqref="B2" xr:uid="{589260BB-ECC0-4CBD-8203-1135C9104843}">
      <formula1>"Toplam,Direkt,Endirekt"</formula1>
    </dataValidation>
    <dataValidation type="list" allowBlank="1" showInputMessage="1" showErrorMessage="1" sqref="C2" xr:uid="{32B957F5-3344-4C4E-86DB-90F2CAE9DBA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FA66-D0A6-40EA-956B-6923DAF60A96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297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789</v>
      </c>
      <c r="E5" s="78">
        <v>798</v>
      </c>
      <c r="F5" s="79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120</v>
      </c>
      <c r="E6" s="56" t="s">
        <v>121</v>
      </c>
      <c r="F6" s="79" t="s">
        <v>298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E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16" ca="1" si="1">+SUM(D7:E7)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0</v>
      </c>
      <c r="E17" s="48">
        <f ca="1">SUMIF($C$7:$C$16,"HD",E$7:E$16)</f>
        <v>0</v>
      </c>
      <c r="F17" s="48">
        <f ca="1">SUMIF($C$7:$C$16,"HD",F$7:F$16)</f>
        <v>0</v>
      </c>
    </row>
    <row r="18" spans="1:6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</row>
    <row r="19" spans="1:6" ht="12.75" customHeight="1">
      <c r="A19" s="59" t="s">
        <v>175</v>
      </c>
      <c r="B19" s="47">
        <v>9003</v>
      </c>
      <c r="C19" s="58" t="s">
        <v>176</v>
      </c>
      <c r="D19" s="48">
        <f ca="1">D17+D18</f>
        <v>0</v>
      </c>
      <c r="E19" s="48">
        <f ca="1">E17+E18</f>
        <v>0</v>
      </c>
      <c r="F19" s="48">
        <f ca="1">F17+F18</f>
        <v>0</v>
      </c>
    </row>
  </sheetData>
  <mergeCells count="1">
    <mergeCell ref="E2:G2"/>
  </mergeCells>
  <dataValidations count="2">
    <dataValidation type="list" allowBlank="1" showInputMessage="1" showErrorMessage="1" sqref="B2" xr:uid="{28B46856-72BC-47A8-82D4-9FF43798C37C}">
      <formula1>"Toplam,Direkt,Endirekt"</formula1>
    </dataValidation>
    <dataValidation type="list" allowBlank="1" showInputMessage="1" showErrorMessage="1" sqref="C2" xr:uid="{D7BC3D95-AFD6-47DF-8FC0-7BE903945C6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D06C-CB30-44FA-817E-BE80FE73CADE}">
  <dimension ref="A1:L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12" ht="15" customHeight="1">
      <c r="A1" s="1" t="s">
        <v>0</v>
      </c>
      <c r="B1" s="2"/>
      <c r="C1" s="2"/>
    </row>
    <row r="2" spans="1:12" ht="15" customHeight="1">
      <c r="A2" s="1" t="s">
        <v>299</v>
      </c>
      <c r="B2" s="4" t="s">
        <v>6</v>
      </c>
      <c r="C2" s="4" t="s">
        <v>6</v>
      </c>
      <c r="E2" s="89" t="s">
        <v>138</v>
      </c>
      <c r="F2" s="90"/>
      <c r="G2" s="90"/>
      <c r="I2" s="6"/>
    </row>
    <row r="3" spans="1:12" ht="15" customHeight="1">
      <c r="A3" s="5" t="s">
        <v>306</v>
      </c>
      <c r="B3" s="2"/>
      <c r="C3" s="2"/>
    </row>
    <row r="4" spans="1:12" ht="22.5" customHeight="1"/>
    <row r="5" spans="1:12" ht="22.5" customHeight="1">
      <c r="D5" s="78">
        <v>772</v>
      </c>
      <c r="E5" s="78">
        <v>773</v>
      </c>
      <c r="F5" s="78">
        <v>776</v>
      </c>
      <c r="G5" s="78">
        <v>777</v>
      </c>
      <c r="H5" s="78">
        <v>778</v>
      </c>
      <c r="I5" s="78">
        <v>779</v>
      </c>
      <c r="J5" s="78">
        <v>782</v>
      </c>
      <c r="K5" s="78">
        <v>783</v>
      </c>
      <c r="L5" s="79"/>
    </row>
    <row r="6" spans="1:12" ht="79.5" customHeight="1">
      <c r="A6" s="55" t="s">
        <v>141</v>
      </c>
      <c r="B6" s="55" t="s">
        <v>142</v>
      </c>
      <c r="C6" s="55" t="s">
        <v>143</v>
      </c>
      <c r="D6" s="56" t="s">
        <v>59</v>
      </c>
      <c r="E6" s="56" t="s">
        <v>60</v>
      </c>
      <c r="F6" s="56" t="s">
        <v>63</v>
      </c>
      <c r="G6" s="56" t="s">
        <v>64</v>
      </c>
      <c r="H6" s="56" t="s">
        <v>65</v>
      </c>
      <c r="I6" s="56" t="s">
        <v>66</v>
      </c>
      <c r="J6" s="56" t="s">
        <v>69</v>
      </c>
      <c r="K6" s="56" t="s">
        <v>70</v>
      </c>
      <c r="L6" s="79" t="s">
        <v>300</v>
      </c>
    </row>
    <row r="7" spans="1:12" ht="12.75" customHeight="1">
      <c r="A7" s="57" t="s">
        <v>146</v>
      </c>
      <c r="B7" s="17">
        <v>1020</v>
      </c>
      <c r="C7" s="58" t="s">
        <v>147</v>
      </c>
      <c r="D7" s="18">
        <f t="shared" ref="D7:K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9">
        <f t="shared" ref="L7:L16" ca="1" si="1">+SUM(D7:K7)</f>
        <v>0</v>
      </c>
    </row>
    <row r="8" spans="1:12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9">
        <f t="shared" ca="1" si="1"/>
        <v>0</v>
      </c>
    </row>
    <row r="9" spans="1:12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  <c r="E9" s="18">
        <f t="shared" ca="1" si="0"/>
        <v>8309666.5440499997</v>
      </c>
      <c r="F9" s="18">
        <f t="shared" ca="1" si="0"/>
        <v>93646269.665199995</v>
      </c>
      <c r="G9" s="18">
        <f t="shared" ca="1" si="0"/>
        <v>5115112003.2988596</v>
      </c>
      <c r="H9" s="18">
        <f t="shared" ca="1" si="0"/>
        <v>14372036.757649999</v>
      </c>
      <c r="I9" s="18">
        <f t="shared" ca="1" si="0"/>
        <v>1019318016.370849</v>
      </c>
      <c r="J9" s="18">
        <f t="shared" ca="1" si="0"/>
        <v>38085291.459100001</v>
      </c>
      <c r="K9" s="18">
        <f t="shared" ca="1" si="0"/>
        <v>198996754.1457001</v>
      </c>
      <c r="L9" s="19">
        <f t="shared" ca="1" si="1"/>
        <v>6487840038.2414093</v>
      </c>
    </row>
    <row r="10" spans="1:12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1783474.93</v>
      </c>
      <c r="F10" s="18">
        <f t="shared" ca="1" si="0"/>
        <v>21483755.48</v>
      </c>
      <c r="G10" s="18">
        <f t="shared" ca="1" si="0"/>
        <v>1160738308.97</v>
      </c>
      <c r="H10" s="18">
        <f t="shared" ca="1" si="0"/>
        <v>3476023.6100000003</v>
      </c>
      <c r="I10" s="18">
        <f t="shared" ca="1" si="0"/>
        <v>162775392.08000001</v>
      </c>
      <c r="J10" s="18">
        <f t="shared" ca="1" si="0"/>
        <v>2797722.7800000003</v>
      </c>
      <c r="K10" s="18">
        <f t="shared" ca="1" si="0"/>
        <v>23574598.979999997</v>
      </c>
      <c r="L10" s="19">
        <f t="shared" ca="1" si="1"/>
        <v>1376629276.8299999</v>
      </c>
    </row>
    <row r="11" spans="1:12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0</v>
      </c>
      <c r="L11" s="19">
        <f t="shared" ca="1" si="1"/>
        <v>0</v>
      </c>
    </row>
    <row r="12" spans="1:12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2572093.54</v>
      </c>
      <c r="F12" s="18">
        <f t="shared" ca="1" si="0"/>
        <v>49753063.869999997</v>
      </c>
      <c r="G12" s="18">
        <f t="shared" ca="1" si="0"/>
        <v>1104379761.0700035</v>
      </c>
      <c r="H12" s="18">
        <f t="shared" ca="1" si="0"/>
        <v>4935860.4399999995</v>
      </c>
      <c r="I12" s="18">
        <f t="shared" ca="1" si="0"/>
        <v>408885604.65999985</v>
      </c>
      <c r="J12" s="18">
        <f t="shared" ca="1" si="0"/>
        <v>11725682.23</v>
      </c>
      <c r="K12" s="18">
        <f t="shared" ca="1" si="0"/>
        <v>143563382.16000018</v>
      </c>
      <c r="L12" s="19">
        <f t="shared" ca="1" si="1"/>
        <v>1725815447.9700036</v>
      </c>
    </row>
    <row r="13" spans="1:12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9">
        <f t="shared" ca="1" si="1"/>
        <v>0</v>
      </c>
    </row>
    <row r="14" spans="1:12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9">
        <f t="shared" ca="1" si="1"/>
        <v>0</v>
      </c>
    </row>
    <row r="15" spans="1:12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9">
        <f t="shared" ca="1" si="1"/>
        <v>0</v>
      </c>
    </row>
    <row r="16" spans="1:12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9">
        <f t="shared" ca="1" si="1"/>
        <v>0</v>
      </c>
    </row>
    <row r="17" spans="1:12" ht="12.75" customHeight="1">
      <c r="A17" s="59" t="s">
        <v>169</v>
      </c>
      <c r="B17" s="47">
        <v>9000</v>
      </c>
      <c r="C17" s="58" t="s">
        <v>170</v>
      </c>
      <c r="D17" s="48">
        <f t="shared" ref="D17:L17" ca="1" si="2">SUMIF($C$7:$C$16,"HD",D$7:D$16)</f>
        <v>0</v>
      </c>
      <c r="E17" s="48">
        <f t="shared" ca="1" si="2"/>
        <v>12665235.014049999</v>
      </c>
      <c r="F17" s="48">
        <f t="shared" ca="1" si="2"/>
        <v>164883089.01519999</v>
      </c>
      <c r="G17" s="48">
        <f t="shared" ca="1" si="2"/>
        <v>7380230073.3388634</v>
      </c>
      <c r="H17" s="48">
        <f t="shared" ca="1" si="2"/>
        <v>22783920.80765</v>
      </c>
      <c r="I17" s="48">
        <f t="shared" ca="1" si="2"/>
        <v>1590979013.1108489</v>
      </c>
      <c r="J17" s="48">
        <f t="shared" ca="1" si="2"/>
        <v>52608696.469099998</v>
      </c>
      <c r="K17" s="48">
        <f t="shared" ca="1" si="2"/>
        <v>366134735.28570026</v>
      </c>
      <c r="L17" s="48">
        <f t="shared" ca="1" si="2"/>
        <v>9590284763.0414124</v>
      </c>
    </row>
    <row r="18" spans="1:12" ht="12.75" customHeight="1">
      <c r="A18" s="59" t="s">
        <v>172</v>
      </c>
      <c r="B18" s="47">
        <v>9001</v>
      </c>
      <c r="C18" s="58" t="s">
        <v>173</v>
      </c>
      <c r="D18" s="48">
        <f t="shared" ref="D18:L18" ca="1" si="3">SUMIF($C$7:$C$16,"H",D$7:D$16)+SUMIF($C$7:$C$16,"E",D$7:D$16)</f>
        <v>0</v>
      </c>
      <c r="E18" s="48">
        <f t="shared" ca="1" si="3"/>
        <v>0</v>
      </c>
      <c r="F18" s="48">
        <f t="shared" ca="1" si="3"/>
        <v>0</v>
      </c>
      <c r="G18" s="48">
        <f t="shared" ca="1" si="3"/>
        <v>0</v>
      </c>
      <c r="H18" s="48">
        <f t="shared" ca="1" si="3"/>
        <v>0</v>
      </c>
      <c r="I18" s="48">
        <f t="shared" ca="1" si="3"/>
        <v>0</v>
      </c>
      <c r="J18" s="48">
        <f t="shared" ca="1" si="3"/>
        <v>0</v>
      </c>
      <c r="K18" s="48">
        <f t="shared" ca="1" si="3"/>
        <v>0</v>
      </c>
      <c r="L18" s="48">
        <f t="shared" ca="1" si="3"/>
        <v>0</v>
      </c>
    </row>
    <row r="19" spans="1:12" ht="12.75" customHeight="1">
      <c r="A19" s="59" t="s">
        <v>175</v>
      </c>
      <c r="B19" s="47">
        <v>9003</v>
      </c>
      <c r="C19" s="58" t="s">
        <v>176</v>
      </c>
      <c r="D19" s="48">
        <f t="shared" ref="D19:L19" ca="1" si="4">D17+D18</f>
        <v>0</v>
      </c>
      <c r="E19" s="48">
        <f t="shared" ca="1" si="4"/>
        <v>12665235.014049999</v>
      </c>
      <c r="F19" s="48">
        <f t="shared" ca="1" si="4"/>
        <v>164883089.01519999</v>
      </c>
      <c r="G19" s="48">
        <f t="shared" ca="1" si="4"/>
        <v>7380230073.3388634</v>
      </c>
      <c r="H19" s="48">
        <f t="shared" ca="1" si="4"/>
        <v>22783920.80765</v>
      </c>
      <c r="I19" s="48">
        <f t="shared" ca="1" si="4"/>
        <v>1590979013.1108489</v>
      </c>
      <c r="J19" s="48">
        <f t="shared" ca="1" si="4"/>
        <v>52608696.469099998</v>
      </c>
      <c r="K19" s="48">
        <f t="shared" ca="1" si="4"/>
        <v>366134735.28570026</v>
      </c>
      <c r="L19" s="48">
        <f t="shared" ca="1" si="4"/>
        <v>9590284763.0414124</v>
      </c>
    </row>
  </sheetData>
  <mergeCells count="1">
    <mergeCell ref="E2:G2"/>
  </mergeCells>
  <dataValidations count="2">
    <dataValidation type="list" allowBlank="1" showInputMessage="1" showErrorMessage="1" sqref="B2" xr:uid="{E665D72F-D685-4745-A190-382C9E65AC47}">
      <formula1>"Toplam,Direkt,Endirekt"</formula1>
    </dataValidation>
    <dataValidation type="list" allowBlank="1" showInputMessage="1" showErrorMessage="1" sqref="C2" xr:uid="{EB76B9E1-5175-4159-B997-C8DF8257C014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3C34-C0D9-4184-B675-9CDA2A0F1CB8}">
  <dimension ref="A1:H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301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765</v>
      </c>
      <c r="E5" s="78">
        <v>766</v>
      </c>
      <c r="F5" s="78">
        <v>767</v>
      </c>
      <c r="G5" s="78">
        <v>768</v>
      </c>
      <c r="H5" s="79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55</v>
      </c>
      <c r="E6" s="56" t="s">
        <v>56</v>
      </c>
      <c r="F6" s="56" t="s">
        <v>57</v>
      </c>
      <c r="G6" s="56" t="s">
        <v>58</v>
      </c>
      <c r="H6" s="79" t="s">
        <v>302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G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9">
        <f t="shared" ref="H7:H16" ca="1" si="1">+SUM(D7:G7)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-112618</v>
      </c>
      <c r="F8" s="18">
        <f t="shared" ca="1" si="0"/>
        <v>1030295.16</v>
      </c>
      <c r="G8" s="18">
        <f t="shared" ca="1" si="0"/>
        <v>0</v>
      </c>
      <c r="H8" s="19">
        <f t="shared" ca="1" si="1"/>
        <v>917677.16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324547778.26000184</v>
      </c>
      <c r="E9" s="18">
        <f t="shared" ca="1" si="0"/>
        <v>0</v>
      </c>
      <c r="F9" s="18">
        <f t="shared" ca="1" si="0"/>
        <v>87830127.689999998</v>
      </c>
      <c r="G9" s="18">
        <f t="shared" ca="1" si="0"/>
        <v>45997521.810002364</v>
      </c>
      <c r="H9" s="19">
        <f t="shared" ca="1" si="1"/>
        <v>458375427.76000422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632192218.28000009</v>
      </c>
      <c r="E10" s="18">
        <f t="shared" ca="1" si="0"/>
        <v>4919590.04</v>
      </c>
      <c r="F10" s="18">
        <f t="shared" ca="1" si="0"/>
        <v>203238642.84</v>
      </c>
      <c r="G10" s="18">
        <f t="shared" ca="1" si="0"/>
        <v>464265481.06</v>
      </c>
      <c r="H10" s="19">
        <f t="shared" ca="1" si="1"/>
        <v>1304615932.22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9">
        <f t="shared" ca="1" si="1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119531744.56999999</v>
      </c>
      <c r="E12" s="18">
        <f t="shared" ca="1" si="0"/>
        <v>0</v>
      </c>
      <c r="F12" s="18">
        <f t="shared" ca="1" si="0"/>
        <v>1095675.2100000004</v>
      </c>
      <c r="G12" s="18">
        <f t="shared" ca="1" si="0"/>
        <v>100145826.7199994</v>
      </c>
      <c r="H12" s="19">
        <f t="shared" ca="1" si="1"/>
        <v>220773246.4999994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100618118.58000009</v>
      </c>
      <c r="E13" s="18">
        <f t="shared" ca="1" si="0"/>
        <v>75360.010000000009</v>
      </c>
      <c r="F13" s="18">
        <f t="shared" ca="1" si="0"/>
        <v>1129929.1599999995</v>
      </c>
      <c r="G13" s="18">
        <f t="shared" ca="1" si="0"/>
        <v>24298078.209999386</v>
      </c>
      <c r="H13" s="19">
        <f t="shared" ca="1" si="1"/>
        <v>126121485.95999947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9">
        <f t="shared" ca="1" si="1"/>
        <v>0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1176889859.690002</v>
      </c>
      <c r="E17" s="48">
        <f ca="1">SUMIF($C$7:$C$16,"HD",E$7:E$16)</f>
        <v>4882332.05</v>
      </c>
      <c r="F17" s="48">
        <f ca="1">SUMIF($C$7:$C$16,"HD",F$7:F$16)</f>
        <v>294324670.06</v>
      </c>
      <c r="G17" s="48">
        <f ca="1">SUMIF($C$7:$C$16,"HD",G$7:G$16)</f>
        <v>634706907.80000126</v>
      </c>
      <c r="H17" s="48">
        <f ca="1">SUMIF($C$7:$C$16,"HD",H$7:H$16)</f>
        <v>2110803769.6000032</v>
      </c>
    </row>
    <row r="18" spans="1:8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0</v>
      </c>
      <c r="F18" s="48">
        <f ca="1">SUMIF($C$7:$C$16,"H",F$7:F$16)+SUMIF($C$7:$C$16,"E",F$7:F$16)</f>
        <v>0</v>
      </c>
      <c r="G18" s="48">
        <f ca="1">SUMIF($C$7:$C$16,"H",G$7:G$16)+SUMIF($C$7:$C$16,"E",G$7:G$16)</f>
        <v>0</v>
      </c>
      <c r="H18" s="48">
        <f ca="1">SUMIF($C$7:$C$16,"H",H$7:H$16)+SUMIF($C$7:$C$16,"E",H$7:H$16)</f>
        <v>0</v>
      </c>
    </row>
    <row r="19" spans="1:8" ht="12.75" customHeight="1">
      <c r="A19" s="59" t="s">
        <v>175</v>
      </c>
      <c r="B19" s="47">
        <v>9003</v>
      </c>
      <c r="C19" s="58" t="s">
        <v>176</v>
      </c>
      <c r="D19" s="48">
        <f ca="1">D17+D18</f>
        <v>1176889859.690002</v>
      </c>
      <c r="E19" s="48">
        <f ca="1">E17+E18</f>
        <v>4882332.05</v>
      </c>
      <c r="F19" s="48">
        <f ca="1">F17+F18</f>
        <v>294324670.06</v>
      </c>
      <c r="G19" s="48">
        <f ca="1">G17+G18</f>
        <v>634706907.80000126</v>
      </c>
      <c r="H19" s="48">
        <f ca="1">H17+H18</f>
        <v>2110803769.6000032</v>
      </c>
    </row>
  </sheetData>
  <mergeCells count="1">
    <mergeCell ref="E2:G2"/>
  </mergeCells>
  <dataValidations count="2">
    <dataValidation type="list" allowBlank="1" showInputMessage="1" showErrorMessage="1" sqref="C2" xr:uid="{6FBCA88D-183F-49F5-A784-47400769AB40}">
      <formula1>"Toplam,Yurtiçi,Yurtdışı"</formula1>
    </dataValidation>
    <dataValidation type="list" allowBlank="1" showInputMessage="1" showErrorMessage="1" sqref="B2" xr:uid="{21C103C6-CC77-4642-8FAB-F8335426B62A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15C7-E7D3-4526-AE57-FB3EABB69977}">
  <dimension ref="A1:H19"/>
  <sheetViews>
    <sheetView showGridLines="0" zoomScale="80" zoomScaleNormal="80" workbookViewId="0">
      <pane xSplit="3" ySplit="6" topLeftCell="D7" activePane="bottomRight" state="frozen"/>
      <selection activeCell="J132" sqref="J132"/>
      <selection pane="topRight" activeCell="J132" sqref="J132"/>
      <selection pane="bottomLeft" activeCell="J132" sqref="J132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267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8" ht="15" customHeight="1">
      <c r="A3" s="5" t="s">
        <v>306</v>
      </c>
      <c r="B3" s="2"/>
      <c r="C3" s="2"/>
    </row>
    <row r="4" spans="1:8" ht="22.5" customHeight="1"/>
    <row r="5" spans="1:8" ht="22.5" customHeight="1">
      <c r="D5" s="78">
        <v>790</v>
      </c>
      <c r="E5" s="78">
        <v>791</v>
      </c>
      <c r="F5" s="79"/>
    </row>
    <row r="6" spans="1:8" ht="79.5" customHeight="1">
      <c r="A6" s="55" t="s">
        <v>141</v>
      </c>
      <c r="B6" s="55" t="s">
        <v>142</v>
      </c>
      <c r="C6" s="55" t="s">
        <v>143</v>
      </c>
      <c r="D6" s="56" t="s">
        <v>123</v>
      </c>
      <c r="E6" s="56" t="s">
        <v>124</v>
      </c>
      <c r="F6" s="79" t="s">
        <v>267</v>
      </c>
    </row>
    <row r="7" spans="1:8" ht="12.75" customHeight="1">
      <c r="A7" s="57" t="s">
        <v>146</v>
      </c>
      <c r="B7" s="17">
        <v>1020</v>
      </c>
      <c r="C7" s="58" t="s">
        <v>147</v>
      </c>
      <c r="D7" s="18">
        <f t="shared" ref="D7:E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16" ca="1" si="1">+SUM(D7:E7)</f>
        <v>0</v>
      </c>
    </row>
    <row r="8" spans="1:8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348378666.8399992</v>
      </c>
      <c r="F14" s="19">
        <f t="shared" ca="1" si="1"/>
        <v>348378666.8399992</v>
      </c>
    </row>
    <row r="15" spans="1:8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1220770355.4698315</v>
      </c>
      <c r="F15" s="19">
        <f t="shared" ca="1" si="1"/>
        <v>1220770355.4698315</v>
      </c>
    </row>
    <row r="16" spans="1:8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840257904.52998602</v>
      </c>
      <c r="F16" s="19">
        <f t="shared" ca="1" si="1"/>
        <v>840257904.52998602</v>
      </c>
    </row>
    <row r="17" spans="1:6" ht="12.75" customHeight="1">
      <c r="A17" s="59" t="s">
        <v>169</v>
      </c>
      <c r="B17" s="47">
        <v>9000</v>
      </c>
      <c r="C17" s="58" t="s">
        <v>170</v>
      </c>
      <c r="D17" s="48">
        <f ca="1">SUMIF($C$7:$C$16,"HD",D$7:D$16)</f>
        <v>0</v>
      </c>
      <c r="E17" s="48">
        <f ca="1">SUMIF($C$7:$C$16,"HD",E$7:E$16)</f>
        <v>0</v>
      </c>
      <c r="F17" s="48">
        <f ca="1">SUMIF($C$7:$C$16,"HD",F$7:F$16)</f>
        <v>0</v>
      </c>
    </row>
    <row r="18" spans="1:6" ht="12.75" customHeight="1">
      <c r="A18" s="59" t="s">
        <v>172</v>
      </c>
      <c r="B18" s="47">
        <v>9001</v>
      </c>
      <c r="C18" s="58" t="s">
        <v>173</v>
      </c>
      <c r="D18" s="48">
        <f ca="1">SUMIF($C$7:$C$16,"H",D$7:D$16)+SUMIF($C$7:$C$16,"E",D$7:D$16)</f>
        <v>0</v>
      </c>
      <c r="E18" s="48">
        <f ca="1">SUMIF($C$7:$C$16,"H",E$7:E$16)+SUMIF($C$7:$C$16,"E",E$7:E$16)</f>
        <v>2409406926.8398166</v>
      </c>
      <c r="F18" s="48">
        <f ca="1">SUMIF($C$7:$C$16,"H",F$7:F$16)+SUMIF($C$7:$C$16,"E",F$7:F$16)</f>
        <v>2409406926.8398166</v>
      </c>
    </row>
    <row r="19" spans="1:6" ht="12.75" customHeight="1">
      <c r="A19" s="59" t="s">
        <v>175</v>
      </c>
      <c r="B19" s="47">
        <v>9003</v>
      </c>
      <c r="C19" s="58" t="s">
        <v>176</v>
      </c>
      <c r="D19" s="48">
        <f ca="1">D17+D18</f>
        <v>0</v>
      </c>
      <c r="E19" s="48">
        <f ca="1">E17+E18</f>
        <v>2409406926.8398166</v>
      </c>
      <c r="F19" s="48">
        <f ca="1">F17+F18</f>
        <v>2409406926.8398166</v>
      </c>
    </row>
  </sheetData>
  <mergeCells count="1">
    <mergeCell ref="E2:G2"/>
  </mergeCells>
  <dataValidations count="2">
    <dataValidation type="list" allowBlank="1" showInputMessage="1" showErrorMessage="1" sqref="C2" xr:uid="{6E6DF35C-5CFB-467B-8D10-FE4D21702088}">
      <formula1>"Toplam,Yurtiçi,Yurtdışı"</formula1>
    </dataValidation>
    <dataValidation type="list" allowBlank="1" showInputMessage="1" showErrorMessage="1" sqref="B2" xr:uid="{A69E579B-D415-4CC9-BF3F-430C646BBB42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1A9A-CA4C-4482-9F3F-9AEFACC8543F}">
  <dimension ref="A1:N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14" ht="15" customHeight="1">
      <c r="A1" s="1" t="s">
        <v>0</v>
      </c>
      <c r="B1" s="2"/>
      <c r="C1" s="2"/>
    </row>
    <row r="2" spans="1:14" ht="15" customHeight="1">
      <c r="A2" s="1" t="s">
        <v>303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14" ht="15" customHeight="1">
      <c r="A3" s="5" t="s">
        <v>306</v>
      </c>
      <c r="B3" s="2"/>
      <c r="C3" s="2"/>
    </row>
    <row r="4" spans="1:14" ht="22.5" customHeight="1"/>
    <row r="5" spans="1:14" ht="22.5" customHeight="1">
      <c r="D5" s="78">
        <v>796</v>
      </c>
      <c r="E5" s="78">
        <v>797</v>
      </c>
      <c r="F5" s="78">
        <v>908</v>
      </c>
      <c r="G5" s="78">
        <v>909</v>
      </c>
      <c r="H5" s="78">
        <v>910</v>
      </c>
      <c r="I5" s="78">
        <v>91001</v>
      </c>
      <c r="J5" s="78">
        <v>91002</v>
      </c>
      <c r="K5" s="78">
        <v>911</v>
      </c>
      <c r="L5" s="78">
        <v>91101</v>
      </c>
      <c r="M5" s="78">
        <v>91102</v>
      </c>
      <c r="N5" s="79"/>
    </row>
    <row r="6" spans="1:14" ht="79.5" customHeight="1">
      <c r="A6" s="55" t="s">
        <v>141</v>
      </c>
      <c r="B6" s="55" t="s">
        <v>142</v>
      </c>
      <c r="C6" s="55" t="s">
        <v>143</v>
      </c>
      <c r="D6" s="56" t="s">
        <v>17</v>
      </c>
      <c r="E6" s="56" t="s">
        <v>18</v>
      </c>
      <c r="F6" s="56" t="s">
        <v>19</v>
      </c>
      <c r="G6" s="56" t="s">
        <v>20</v>
      </c>
      <c r="H6" s="56" t="s">
        <v>21</v>
      </c>
      <c r="I6" s="56" t="s">
        <v>22</v>
      </c>
      <c r="J6" s="56" t="s">
        <v>23</v>
      </c>
      <c r="K6" s="56" t="s">
        <v>24</v>
      </c>
      <c r="L6" s="56" t="s">
        <v>22</v>
      </c>
      <c r="M6" s="56" t="s">
        <v>23</v>
      </c>
      <c r="N6" s="79" t="s">
        <v>271</v>
      </c>
    </row>
    <row r="7" spans="1:14" ht="12.75" customHeight="1">
      <c r="A7" s="57" t="s">
        <v>146</v>
      </c>
      <c r="B7" s="17">
        <v>1020</v>
      </c>
      <c r="C7" s="58" t="s">
        <v>147</v>
      </c>
      <c r="D7" s="18">
        <f t="shared" ref="D7:M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t="shared" ref="E7:E16" ca="1" si="1">F7+G7+H7+K7</f>
        <v>0</v>
      </c>
      <c r="F7" s="18">
        <f t="shared" ca="1" si="0"/>
        <v>0</v>
      </c>
      <c r="G7" s="18">
        <f t="shared" ca="1" si="0"/>
        <v>0</v>
      </c>
      <c r="H7" s="19">
        <f t="shared" ref="H7:H16" ca="1" si="2">+I7+J7</f>
        <v>0</v>
      </c>
      <c r="I7" s="18">
        <f t="shared" ca="1" si="0"/>
        <v>0</v>
      </c>
      <c r="J7" s="18">
        <f t="shared" ca="1" si="0"/>
        <v>0</v>
      </c>
      <c r="K7" s="19">
        <f t="shared" ref="K7:K16" ca="1" si="3">+L7+M7</f>
        <v>0</v>
      </c>
      <c r="L7" s="18">
        <f t="shared" ca="1" si="0"/>
        <v>0</v>
      </c>
      <c r="M7" s="18">
        <f t="shared" ca="1" si="0"/>
        <v>0</v>
      </c>
      <c r="N7" s="19">
        <f t="shared" ref="N7:N16" ca="1" si="4">+D7+E7</f>
        <v>0</v>
      </c>
    </row>
    <row r="8" spans="1:14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9">
        <f t="shared" ca="1" si="1"/>
        <v>0</v>
      </c>
      <c r="F8" s="18">
        <f t="shared" ca="1" si="0"/>
        <v>0</v>
      </c>
      <c r="G8" s="18">
        <f t="shared" ca="1" si="0"/>
        <v>0</v>
      </c>
      <c r="H8" s="19">
        <f t="shared" ca="1" si="2"/>
        <v>0</v>
      </c>
      <c r="I8" s="18">
        <f t="shared" ca="1" si="0"/>
        <v>0</v>
      </c>
      <c r="J8" s="18">
        <f t="shared" ca="1" si="0"/>
        <v>0</v>
      </c>
      <c r="K8" s="19">
        <f t="shared" ca="1" si="3"/>
        <v>0</v>
      </c>
      <c r="L8" s="18">
        <f t="shared" ca="1" si="0"/>
        <v>0</v>
      </c>
      <c r="M8" s="18">
        <f t="shared" ca="1" si="0"/>
        <v>0</v>
      </c>
      <c r="N8" s="19">
        <f t="shared" ca="1" si="4"/>
        <v>0</v>
      </c>
    </row>
    <row r="9" spans="1:14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  <c r="E9" s="19">
        <f t="shared" ca="1" si="1"/>
        <v>0</v>
      </c>
      <c r="F9" s="18">
        <f t="shared" ca="1" si="0"/>
        <v>0</v>
      </c>
      <c r="G9" s="18">
        <f t="shared" ca="1" si="0"/>
        <v>0</v>
      </c>
      <c r="H9" s="19">
        <f t="shared" ca="1" si="2"/>
        <v>0</v>
      </c>
      <c r="I9" s="18">
        <f t="shared" ca="1" si="0"/>
        <v>0</v>
      </c>
      <c r="J9" s="18">
        <f t="shared" ca="1" si="0"/>
        <v>0</v>
      </c>
      <c r="K9" s="19">
        <f t="shared" ca="1" si="3"/>
        <v>0</v>
      </c>
      <c r="L9" s="18">
        <f t="shared" ca="1" si="0"/>
        <v>0</v>
      </c>
      <c r="M9" s="18">
        <f t="shared" ca="1" si="0"/>
        <v>0</v>
      </c>
      <c r="N9" s="19">
        <f t="shared" ca="1" si="4"/>
        <v>0</v>
      </c>
    </row>
    <row r="10" spans="1:14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9">
        <f t="shared" ca="1" si="1"/>
        <v>0</v>
      </c>
      <c r="F10" s="18">
        <f t="shared" ca="1" si="0"/>
        <v>0</v>
      </c>
      <c r="G10" s="18">
        <f t="shared" ca="1" si="0"/>
        <v>0</v>
      </c>
      <c r="H10" s="19">
        <f t="shared" ca="1" si="2"/>
        <v>0</v>
      </c>
      <c r="I10" s="18">
        <f t="shared" ca="1" si="0"/>
        <v>0</v>
      </c>
      <c r="J10" s="18">
        <f t="shared" ca="1" si="0"/>
        <v>0</v>
      </c>
      <c r="K10" s="19">
        <f t="shared" ca="1" si="3"/>
        <v>0</v>
      </c>
      <c r="L10" s="18">
        <f t="shared" ca="1" si="0"/>
        <v>0</v>
      </c>
      <c r="M10" s="18">
        <f t="shared" ca="1" si="0"/>
        <v>0</v>
      </c>
      <c r="N10" s="19">
        <f t="shared" ca="1" si="4"/>
        <v>0</v>
      </c>
    </row>
    <row r="11" spans="1:14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9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  <c r="I11" s="18">
        <f t="shared" ca="1" si="0"/>
        <v>0</v>
      </c>
      <c r="J11" s="18">
        <f t="shared" ca="1" si="0"/>
        <v>0</v>
      </c>
      <c r="K11" s="19">
        <f t="shared" ca="1" si="3"/>
        <v>0</v>
      </c>
      <c r="L11" s="18">
        <f t="shared" ca="1" si="0"/>
        <v>0</v>
      </c>
      <c r="M11" s="18">
        <f t="shared" ca="1" si="0"/>
        <v>0</v>
      </c>
      <c r="N11" s="19">
        <f t="shared" ca="1" si="4"/>
        <v>0</v>
      </c>
    </row>
    <row r="12" spans="1:14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9">
        <f t="shared" ca="1" si="4"/>
        <v>0</v>
      </c>
    </row>
    <row r="13" spans="1:14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9">
        <f t="shared" ca="1" si="1"/>
        <v>0</v>
      </c>
      <c r="F13" s="18">
        <f t="shared" ca="1" si="0"/>
        <v>0</v>
      </c>
      <c r="G13" s="18">
        <f t="shared" ca="1" si="0"/>
        <v>0</v>
      </c>
      <c r="H13" s="19">
        <f t="shared" ca="1" si="2"/>
        <v>0</v>
      </c>
      <c r="I13" s="18">
        <f t="shared" ca="1" si="0"/>
        <v>0</v>
      </c>
      <c r="J13" s="18">
        <f t="shared" ca="1" si="0"/>
        <v>0</v>
      </c>
      <c r="K13" s="19">
        <f t="shared" ca="1" si="3"/>
        <v>0</v>
      </c>
      <c r="L13" s="18">
        <f t="shared" ca="1" si="0"/>
        <v>0</v>
      </c>
      <c r="M13" s="18">
        <f t="shared" ca="1" si="0"/>
        <v>0</v>
      </c>
      <c r="N13" s="19">
        <f t="shared" ca="1" si="4"/>
        <v>0</v>
      </c>
    </row>
    <row r="14" spans="1:14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9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  <c r="I14" s="18">
        <f t="shared" ca="1" si="0"/>
        <v>0</v>
      </c>
      <c r="J14" s="18">
        <f t="shared" ca="1" si="0"/>
        <v>0</v>
      </c>
      <c r="K14" s="19">
        <f t="shared" ca="1" si="3"/>
        <v>0</v>
      </c>
      <c r="L14" s="18">
        <f t="shared" ca="1" si="0"/>
        <v>0</v>
      </c>
      <c r="M14" s="18">
        <f t="shared" ca="1" si="0"/>
        <v>0</v>
      </c>
      <c r="N14" s="19">
        <f t="shared" ca="1" si="4"/>
        <v>0</v>
      </c>
    </row>
    <row r="15" spans="1:14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9">
        <f t="shared" ca="1" si="4"/>
        <v>0</v>
      </c>
    </row>
    <row r="16" spans="1:14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9">
        <f t="shared" ca="1" si="4"/>
        <v>0</v>
      </c>
    </row>
    <row r="17" spans="1:14" ht="12.75" customHeight="1">
      <c r="A17" s="59" t="s">
        <v>169</v>
      </c>
      <c r="B17" s="47">
        <v>9000</v>
      </c>
      <c r="C17" s="58" t="s">
        <v>170</v>
      </c>
      <c r="D17" s="48">
        <f t="shared" ref="D17:N17" ca="1" si="5">SUMIF($C$7:$C$16,"HD",D$7:D$16)</f>
        <v>0</v>
      </c>
      <c r="E17" s="48">
        <f t="shared" ca="1" si="5"/>
        <v>0</v>
      </c>
      <c r="F17" s="48">
        <f t="shared" ca="1" si="5"/>
        <v>0</v>
      </c>
      <c r="G17" s="48">
        <f t="shared" ca="1" si="5"/>
        <v>0</v>
      </c>
      <c r="H17" s="48">
        <f t="shared" ca="1" si="5"/>
        <v>0</v>
      </c>
      <c r="I17" s="48">
        <f t="shared" ca="1" si="5"/>
        <v>0</v>
      </c>
      <c r="J17" s="48">
        <f t="shared" ca="1" si="5"/>
        <v>0</v>
      </c>
      <c r="K17" s="48">
        <f t="shared" ca="1" si="5"/>
        <v>0</v>
      </c>
      <c r="L17" s="48">
        <f t="shared" ca="1" si="5"/>
        <v>0</v>
      </c>
      <c r="M17" s="48">
        <f t="shared" ca="1" si="5"/>
        <v>0</v>
      </c>
      <c r="N17" s="48">
        <f t="shared" ca="1" si="5"/>
        <v>0</v>
      </c>
    </row>
    <row r="18" spans="1:14" ht="12.75" customHeight="1">
      <c r="A18" s="59" t="s">
        <v>172</v>
      </c>
      <c r="B18" s="47">
        <v>9001</v>
      </c>
      <c r="C18" s="58" t="s">
        <v>173</v>
      </c>
      <c r="D18" s="48">
        <f t="shared" ref="D18:N18" ca="1" si="6">SUMIF($C$7:$C$16,"H",D$7:D$16)+SUMIF($C$7:$C$16,"E",D$7:D$16)</f>
        <v>0</v>
      </c>
      <c r="E18" s="48">
        <f t="shared" ca="1" si="6"/>
        <v>0</v>
      </c>
      <c r="F18" s="48">
        <f t="shared" ca="1" si="6"/>
        <v>0</v>
      </c>
      <c r="G18" s="48">
        <f t="shared" ca="1" si="6"/>
        <v>0</v>
      </c>
      <c r="H18" s="48">
        <f t="shared" ca="1" si="6"/>
        <v>0</v>
      </c>
      <c r="I18" s="48">
        <f t="shared" ca="1" si="6"/>
        <v>0</v>
      </c>
      <c r="J18" s="48">
        <f t="shared" ca="1" si="6"/>
        <v>0</v>
      </c>
      <c r="K18" s="48">
        <f t="shared" ca="1" si="6"/>
        <v>0</v>
      </c>
      <c r="L18" s="48">
        <f t="shared" ca="1" si="6"/>
        <v>0</v>
      </c>
      <c r="M18" s="48">
        <f t="shared" ca="1" si="6"/>
        <v>0</v>
      </c>
      <c r="N18" s="48">
        <f t="shared" ca="1" si="6"/>
        <v>0</v>
      </c>
    </row>
    <row r="19" spans="1:14" ht="12.75" customHeight="1">
      <c r="A19" s="59" t="s">
        <v>175</v>
      </c>
      <c r="B19" s="47">
        <v>9003</v>
      </c>
      <c r="C19" s="58" t="s">
        <v>176</v>
      </c>
      <c r="D19" s="48">
        <f t="shared" ref="D19:N19" ca="1" si="7">D17+D18</f>
        <v>0</v>
      </c>
      <c r="E19" s="48">
        <f t="shared" ca="1" si="7"/>
        <v>0</v>
      </c>
      <c r="F19" s="48">
        <f t="shared" ca="1" si="7"/>
        <v>0</v>
      </c>
      <c r="G19" s="48">
        <f t="shared" ca="1" si="7"/>
        <v>0</v>
      </c>
      <c r="H19" s="48">
        <f t="shared" ca="1" si="7"/>
        <v>0</v>
      </c>
      <c r="I19" s="48">
        <f t="shared" ca="1" si="7"/>
        <v>0</v>
      </c>
      <c r="J19" s="48">
        <f t="shared" ca="1" si="7"/>
        <v>0</v>
      </c>
      <c r="K19" s="48">
        <f t="shared" ca="1" si="7"/>
        <v>0</v>
      </c>
      <c r="L19" s="48">
        <f t="shared" ca="1" si="7"/>
        <v>0</v>
      </c>
      <c r="M19" s="48">
        <f t="shared" ca="1" si="7"/>
        <v>0</v>
      </c>
      <c r="N19" s="48">
        <f t="shared" ca="1" si="7"/>
        <v>0</v>
      </c>
    </row>
  </sheetData>
  <mergeCells count="1">
    <mergeCell ref="E2:G2"/>
  </mergeCells>
  <dataValidations count="2">
    <dataValidation type="list" allowBlank="1" showInputMessage="1" showErrorMessage="1" sqref="C2" xr:uid="{A5D58A09-3D4E-4903-834E-6A2DB7857923}">
      <formula1>"Toplam,Yurtiçi,Yurtdışı"</formula1>
    </dataValidation>
    <dataValidation type="list" allowBlank="1" showInputMessage="1" showErrorMessage="1" sqref="B2" xr:uid="{D45E4CA9-DAE2-46F6-ADB5-B93846F78CFB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7883-6186-44D5-A473-F1722DBB3AAC}">
  <dimension ref="A1:K19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11" ht="15" customHeight="1">
      <c r="A1" s="1" t="s">
        <v>0</v>
      </c>
      <c r="B1" s="2"/>
      <c r="C1" s="2"/>
    </row>
    <row r="2" spans="1:11" ht="15" customHeight="1">
      <c r="A2" s="1" t="s">
        <v>304</v>
      </c>
      <c r="B2" s="4" t="s">
        <v>6</v>
      </c>
      <c r="C2" s="4" t="s">
        <v>6</v>
      </c>
      <c r="E2" s="89" t="s">
        <v>138</v>
      </c>
      <c r="F2" s="90"/>
      <c r="G2" s="91"/>
      <c r="H2" s="6"/>
    </row>
    <row r="3" spans="1:11" ht="15" customHeight="1">
      <c r="A3" s="5" t="s">
        <v>306</v>
      </c>
      <c r="B3" s="2"/>
      <c r="C3" s="2"/>
    </row>
    <row r="4" spans="1:11" ht="22.5" customHeight="1"/>
    <row r="5" spans="1:11" ht="22.5" customHeight="1">
      <c r="D5" s="78">
        <v>790</v>
      </c>
      <c r="E5" s="78">
        <v>791</v>
      </c>
      <c r="F5" s="78">
        <v>792</v>
      </c>
      <c r="G5" s="78">
        <v>793</v>
      </c>
      <c r="H5" s="78">
        <v>794</v>
      </c>
      <c r="I5" s="78">
        <v>795</v>
      </c>
      <c r="J5" s="78">
        <v>799</v>
      </c>
      <c r="K5" s="79"/>
    </row>
    <row r="6" spans="1:11" ht="79.5" customHeight="1">
      <c r="A6" s="55" t="s">
        <v>141</v>
      </c>
      <c r="B6" s="55" t="s">
        <v>142</v>
      </c>
      <c r="C6" s="55" t="s">
        <v>143</v>
      </c>
      <c r="D6" s="56" t="s">
        <v>123</v>
      </c>
      <c r="E6" s="56" t="s">
        <v>124</v>
      </c>
      <c r="F6" s="56" t="s">
        <v>125</v>
      </c>
      <c r="G6" s="56" t="s">
        <v>126</v>
      </c>
      <c r="H6" s="56" t="s">
        <v>127</v>
      </c>
      <c r="I6" s="56" t="s">
        <v>128</v>
      </c>
      <c r="J6" s="56" t="s">
        <v>129</v>
      </c>
      <c r="K6" s="79" t="s">
        <v>304</v>
      </c>
    </row>
    <row r="7" spans="1:11" ht="12.75" customHeight="1">
      <c r="A7" s="57" t="s">
        <v>146</v>
      </c>
      <c r="B7" s="17">
        <v>1020</v>
      </c>
      <c r="C7" s="58" t="s">
        <v>147</v>
      </c>
      <c r="D7" s="18">
        <f t="shared" ref="D7:J16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t="shared" ref="K7:K16" ca="1" si="1">+SUM(D7:J7)</f>
        <v>0</v>
      </c>
    </row>
    <row r="8" spans="1:11" ht="12.75" customHeight="1">
      <c r="A8" s="57" t="s">
        <v>149</v>
      </c>
      <c r="B8" s="17">
        <v>1022</v>
      </c>
      <c r="C8" s="58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ca="1" si="1"/>
        <v>0</v>
      </c>
    </row>
    <row r="9" spans="1:11" ht="12.75" customHeight="1">
      <c r="A9" s="57" t="s">
        <v>151</v>
      </c>
      <c r="B9" s="17">
        <v>1025</v>
      </c>
      <c r="C9" s="58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1"/>
        <v>0</v>
      </c>
    </row>
    <row r="10" spans="1:11" ht="12.75" customHeight="1">
      <c r="A10" s="57" t="s">
        <v>153</v>
      </c>
      <c r="B10" s="17">
        <v>1030</v>
      </c>
      <c r="C10" s="58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1"/>
        <v>0</v>
      </c>
    </row>
    <row r="11" spans="1:11" ht="12.75" customHeight="1">
      <c r="A11" s="57" t="s">
        <v>155</v>
      </c>
      <c r="B11" s="17">
        <v>1036</v>
      </c>
      <c r="C11" s="58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1"/>
        <v>0</v>
      </c>
    </row>
    <row r="12" spans="1:11" ht="12.75" customHeight="1">
      <c r="A12" s="57" t="s">
        <v>157</v>
      </c>
      <c r="B12" s="17">
        <v>1048</v>
      </c>
      <c r="C12" s="58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1"/>
        <v>0</v>
      </c>
    </row>
    <row r="13" spans="1:11" ht="12.75" customHeight="1">
      <c r="A13" s="57" t="s">
        <v>159</v>
      </c>
      <c r="B13" s="17">
        <v>1057</v>
      </c>
      <c r="C13" s="58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1"/>
        <v>0</v>
      </c>
    </row>
    <row r="14" spans="1:11" ht="12.75" customHeight="1">
      <c r="A14" s="57" t="s">
        <v>161</v>
      </c>
      <c r="B14" s="17">
        <v>2007</v>
      </c>
      <c r="C14" s="58" t="s">
        <v>162</v>
      </c>
      <c r="D14" s="18">
        <f t="shared" ca="1" si="0"/>
        <v>0</v>
      </c>
      <c r="E14" s="18">
        <f t="shared" ca="1" si="0"/>
        <v>348378666.8399992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1"/>
        <v>348378666.8399992</v>
      </c>
    </row>
    <row r="15" spans="1:11" ht="12.75" customHeight="1">
      <c r="A15" s="57" t="s">
        <v>164</v>
      </c>
      <c r="B15" s="17">
        <v>3005</v>
      </c>
      <c r="C15" s="58" t="s">
        <v>165</v>
      </c>
      <c r="D15" s="18">
        <f t="shared" ca="1" si="0"/>
        <v>0</v>
      </c>
      <c r="E15" s="18">
        <f t="shared" ca="1" si="0"/>
        <v>1220770355.4698315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1"/>
        <v>1220770355.4698315</v>
      </c>
    </row>
    <row r="16" spans="1:11" ht="12.75" customHeight="1">
      <c r="A16" s="57" t="s">
        <v>167</v>
      </c>
      <c r="B16" s="17">
        <v>3016</v>
      </c>
      <c r="C16" s="58" t="s">
        <v>165</v>
      </c>
      <c r="D16" s="18">
        <f t="shared" ca="1" si="0"/>
        <v>0</v>
      </c>
      <c r="E16" s="18">
        <f t="shared" ca="1" si="0"/>
        <v>840257904.52998602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1"/>
        <v>840257904.52998602</v>
      </c>
    </row>
    <row r="17" spans="1:11" ht="12.75" customHeight="1">
      <c r="A17" s="59" t="s">
        <v>169</v>
      </c>
      <c r="B17" s="47">
        <v>9000</v>
      </c>
      <c r="C17" s="58" t="s">
        <v>170</v>
      </c>
      <c r="D17" s="48">
        <f t="shared" ref="D17:K17" ca="1" si="2">SUMIF($C$7:$C$16,"HD",D$7:D$16)</f>
        <v>0</v>
      </c>
      <c r="E17" s="48">
        <f t="shared" ca="1" si="2"/>
        <v>0</v>
      </c>
      <c r="F17" s="48">
        <f t="shared" ca="1" si="2"/>
        <v>0</v>
      </c>
      <c r="G17" s="48">
        <f t="shared" ca="1" si="2"/>
        <v>0</v>
      </c>
      <c r="H17" s="48">
        <f t="shared" ca="1" si="2"/>
        <v>0</v>
      </c>
      <c r="I17" s="48">
        <f t="shared" ca="1" si="2"/>
        <v>0</v>
      </c>
      <c r="J17" s="48">
        <f t="shared" ca="1" si="2"/>
        <v>0</v>
      </c>
      <c r="K17" s="48">
        <f t="shared" ca="1" si="2"/>
        <v>0</v>
      </c>
    </row>
    <row r="18" spans="1:11" ht="12.75" customHeight="1">
      <c r="A18" s="59" t="s">
        <v>172</v>
      </c>
      <c r="B18" s="47">
        <v>9001</v>
      </c>
      <c r="C18" s="58" t="s">
        <v>173</v>
      </c>
      <c r="D18" s="48">
        <f t="shared" ref="D18:K18" ca="1" si="3">SUMIF($C$7:$C$16,"H",D$7:D$16)+SUMIF($C$7:$C$16,"E",D$7:D$16)</f>
        <v>0</v>
      </c>
      <c r="E18" s="48">
        <f t="shared" ca="1" si="3"/>
        <v>2409406926.8398166</v>
      </c>
      <c r="F18" s="48">
        <f t="shared" ca="1" si="3"/>
        <v>0</v>
      </c>
      <c r="G18" s="48">
        <f t="shared" ca="1" si="3"/>
        <v>0</v>
      </c>
      <c r="H18" s="48">
        <f t="shared" ca="1" si="3"/>
        <v>0</v>
      </c>
      <c r="I18" s="48">
        <f t="shared" ca="1" si="3"/>
        <v>0</v>
      </c>
      <c r="J18" s="48">
        <f t="shared" ca="1" si="3"/>
        <v>0</v>
      </c>
      <c r="K18" s="48">
        <f t="shared" ca="1" si="3"/>
        <v>2409406926.8398166</v>
      </c>
    </row>
    <row r="19" spans="1:11" ht="12.75" customHeight="1">
      <c r="A19" s="59" t="s">
        <v>175</v>
      </c>
      <c r="B19" s="47">
        <v>9003</v>
      </c>
      <c r="C19" s="58" t="s">
        <v>176</v>
      </c>
      <c r="D19" s="48">
        <f t="shared" ref="D19:K19" ca="1" si="4">D17+D18</f>
        <v>0</v>
      </c>
      <c r="E19" s="48">
        <f t="shared" ca="1" si="4"/>
        <v>2409406926.8398166</v>
      </c>
      <c r="F19" s="48">
        <f t="shared" ca="1" si="4"/>
        <v>0</v>
      </c>
      <c r="G19" s="48">
        <f t="shared" ca="1" si="4"/>
        <v>0</v>
      </c>
      <c r="H19" s="48">
        <f t="shared" ca="1" si="4"/>
        <v>0</v>
      </c>
      <c r="I19" s="48">
        <f t="shared" ca="1" si="4"/>
        <v>0</v>
      </c>
      <c r="J19" s="48">
        <f t="shared" ca="1" si="4"/>
        <v>0</v>
      </c>
      <c r="K19" s="48">
        <f t="shared" ca="1" si="4"/>
        <v>2409406926.8398166</v>
      </c>
    </row>
  </sheetData>
  <mergeCells count="1">
    <mergeCell ref="E2:G2"/>
  </mergeCells>
  <dataValidations count="2">
    <dataValidation type="list" allowBlank="1" showInputMessage="1" showErrorMessage="1" sqref="B2" xr:uid="{F7E097AE-0DBC-41FF-94AC-A7EDEAA61950}">
      <formula1>"Toplam,Direkt,Endirekt"</formula1>
    </dataValidation>
    <dataValidation type="list" allowBlank="1" showInputMessage="1" showErrorMessage="1" sqref="C2" xr:uid="{DE16E6C1-88CD-4B57-9C15-91C3B6B82A8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ABCEF-F7D2-4E1D-B878-333799554438}">
  <dimension ref="A1:HW24"/>
  <sheetViews>
    <sheetView showGridLines="0" zoomScale="80" zoomScaleNormal="80" workbookViewId="0">
      <pane xSplit="3" ySplit="6" topLeftCell="D7" activePane="bottomRight" state="frozen"/>
      <selection activeCell="J132" sqref="J132"/>
      <selection pane="topRight" activeCell="J132" sqref="J132"/>
      <selection pane="bottomLeft" activeCell="J132" sqref="J132"/>
      <selection pane="bottomRight" activeCell="D7" sqref="D7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4</v>
      </c>
      <c r="B2" s="2"/>
      <c r="C2" s="2"/>
    </row>
    <row r="3" spans="1:231" ht="15" customHeight="1">
      <c r="A3" s="5" t="s">
        <v>306</v>
      </c>
      <c r="B3" s="2"/>
      <c r="C3" s="2"/>
    </row>
    <row r="4" spans="1:231" ht="15" customHeight="1"/>
    <row r="5" spans="1:231" ht="22.5" customHeight="1">
      <c r="D5" s="99">
        <v>701</v>
      </c>
      <c r="E5" s="100"/>
      <c r="F5" s="99">
        <v>900</v>
      </c>
      <c r="G5" s="100"/>
      <c r="H5" s="99">
        <v>901</v>
      </c>
      <c r="I5" s="100"/>
      <c r="J5" s="99">
        <v>902</v>
      </c>
      <c r="K5" s="100"/>
      <c r="L5" s="99">
        <v>702</v>
      </c>
      <c r="M5" s="100"/>
      <c r="N5" s="99">
        <v>703</v>
      </c>
      <c r="O5" s="100"/>
      <c r="P5" s="99">
        <v>704</v>
      </c>
      <c r="Q5" s="100"/>
      <c r="R5" s="99">
        <v>705</v>
      </c>
      <c r="S5" s="100"/>
      <c r="T5" s="99">
        <v>706</v>
      </c>
      <c r="U5" s="100"/>
      <c r="V5" s="99">
        <v>707</v>
      </c>
      <c r="W5" s="100"/>
      <c r="X5" s="99">
        <v>708</v>
      </c>
      <c r="Y5" s="100"/>
      <c r="Z5" s="99">
        <v>710</v>
      </c>
      <c r="AA5" s="100"/>
      <c r="AB5" s="99">
        <v>711</v>
      </c>
      <c r="AC5" s="100"/>
      <c r="AD5" s="99">
        <v>712</v>
      </c>
      <c r="AE5" s="100"/>
      <c r="AF5" s="99">
        <v>713</v>
      </c>
      <c r="AG5" s="100"/>
      <c r="AH5" s="99">
        <v>714</v>
      </c>
      <c r="AI5" s="100"/>
      <c r="AJ5" s="99" t="s">
        <v>160</v>
      </c>
      <c r="AK5" s="100"/>
      <c r="AL5" s="99">
        <v>903</v>
      </c>
      <c r="AM5" s="100"/>
      <c r="AN5" s="99">
        <v>716</v>
      </c>
      <c r="AO5" s="100"/>
      <c r="AP5" s="99">
        <v>717</v>
      </c>
      <c r="AQ5" s="100"/>
      <c r="AR5" s="99">
        <v>718</v>
      </c>
      <c r="AS5" s="100"/>
      <c r="AT5" s="99">
        <v>719</v>
      </c>
      <c r="AU5" s="100"/>
      <c r="AV5" s="99">
        <v>720</v>
      </c>
      <c r="AW5" s="100"/>
      <c r="AX5" s="99">
        <v>721</v>
      </c>
      <c r="AY5" s="100"/>
      <c r="AZ5" s="99">
        <v>722</v>
      </c>
      <c r="BA5" s="100"/>
      <c r="BB5" s="99">
        <v>723</v>
      </c>
      <c r="BC5" s="100"/>
      <c r="BD5" s="99">
        <v>724</v>
      </c>
      <c r="BE5" s="100"/>
      <c r="BF5" s="99">
        <v>725</v>
      </c>
      <c r="BG5" s="100"/>
      <c r="BH5" s="99">
        <v>726</v>
      </c>
      <c r="BI5" s="100"/>
      <c r="BJ5" s="99">
        <v>727</v>
      </c>
      <c r="BK5" s="100"/>
      <c r="BL5" s="99">
        <v>728</v>
      </c>
      <c r="BM5" s="100"/>
      <c r="BN5" s="99">
        <v>729</v>
      </c>
      <c r="BO5" s="100"/>
      <c r="BP5" s="99">
        <v>730</v>
      </c>
      <c r="BQ5" s="100"/>
      <c r="BR5" s="99">
        <v>731</v>
      </c>
      <c r="BS5" s="100"/>
      <c r="BT5" s="99">
        <v>732</v>
      </c>
      <c r="BU5" s="100"/>
      <c r="BV5" s="99">
        <v>733</v>
      </c>
      <c r="BW5" s="100"/>
      <c r="BX5" s="99">
        <v>734</v>
      </c>
      <c r="BY5" s="100"/>
      <c r="BZ5" s="99">
        <v>735</v>
      </c>
      <c r="CA5" s="100"/>
      <c r="CB5" s="99">
        <v>736</v>
      </c>
      <c r="CC5" s="100"/>
      <c r="CD5" s="99">
        <v>737</v>
      </c>
      <c r="CE5" s="100"/>
      <c r="CF5" s="99">
        <v>738</v>
      </c>
      <c r="CG5" s="100"/>
      <c r="CH5" s="99">
        <v>739</v>
      </c>
      <c r="CI5" s="100"/>
      <c r="CJ5" s="99">
        <v>740</v>
      </c>
      <c r="CK5" s="100"/>
      <c r="CL5" s="99">
        <v>741</v>
      </c>
      <c r="CM5" s="100"/>
      <c r="CN5" s="99">
        <v>742</v>
      </c>
      <c r="CO5" s="100"/>
      <c r="CP5" s="99">
        <v>743</v>
      </c>
      <c r="CQ5" s="100"/>
      <c r="CR5" s="99">
        <v>744</v>
      </c>
      <c r="CS5" s="100"/>
      <c r="CT5" s="99">
        <v>745</v>
      </c>
      <c r="CU5" s="100"/>
      <c r="CV5" s="99">
        <v>746</v>
      </c>
      <c r="CW5" s="100"/>
      <c r="CX5" s="99">
        <v>747</v>
      </c>
      <c r="CY5" s="100"/>
      <c r="CZ5" s="99">
        <v>748</v>
      </c>
      <c r="DA5" s="100"/>
      <c r="DB5" s="99">
        <v>749</v>
      </c>
      <c r="DC5" s="100"/>
      <c r="DD5" s="99">
        <v>750</v>
      </c>
      <c r="DE5" s="100"/>
      <c r="DF5" s="99">
        <v>751</v>
      </c>
      <c r="DG5" s="100"/>
      <c r="DH5" s="99">
        <v>752</v>
      </c>
      <c r="DI5" s="100"/>
      <c r="DJ5" s="99">
        <v>753</v>
      </c>
      <c r="DK5" s="100"/>
      <c r="DL5" s="99">
        <v>754</v>
      </c>
      <c r="DM5" s="100"/>
      <c r="DN5" s="99">
        <v>755</v>
      </c>
      <c r="DO5" s="100"/>
      <c r="DP5" s="99">
        <v>756</v>
      </c>
      <c r="DQ5" s="100"/>
      <c r="DR5" s="99">
        <v>757</v>
      </c>
      <c r="DS5" s="100"/>
      <c r="DT5" s="99">
        <v>758</v>
      </c>
      <c r="DU5" s="100"/>
      <c r="DV5" s="99">
        <v>759</v>
      </c>
      <c r="DW5" s="100"/>
      <c r="DX5" s="99">
        <v>760</v>
      </c>
      <c r="DY5" s="100"/>
      <c r="DZ5" s="99">
        <v>761</v>
      </c>
      <c r="EA5" s="100"/>
      <c r="EB5" s="99">
        <v>765</v>
      </c>
      <c r="EC5" s="100"/>
      <c r="ED5" s="99">
        <v>766</v>
      </c>
      <c r="EE5" s="100"/>
      <c r="EF5" s="99">
        <v>767</v>
      </c>
      <c r="EG5" s="100"/>
      <c r="EH5" s="99">
        <v>768</v>
      </c>
      <c r="EI5" s="100"/>
      <c r="EJ5" s="99">
        <v>769</v>
      </c>
      <c r="EK5" s="100"/>
      <c r="EL5" s="99">
        <v>770</v>
      </c>
      <c r="EM5" s="100"/>
      <c r="EN5" s="99">
        <v>771</v>
      </c>
      <c r="EO5" s="100"/>
      <c r="EP5" s="99">
        <v>772</v>
      </c>
      <c r="EQ5" s="100"/>
      <c r="ER5" s="99">
        <v>773</v>
      </c>
      <c r="ES5" s="100"/>
      <c r="ET5" s="99">
        <v>774</v>
      </c>
      <c r="EU5" s="100"/>
      <c r="EV5" s="99">
        <v>775</v>
      </c>
      <c r="EW5" s="100"/>
      <c r="EX5" s="99">
        <v>776</v>
      </c>
      <c r="EY5" s="100"/>
      <c r="EZ5" s="99">
        <v>777</v>
      </c>
      <c r="FA5" s="100"/>
      <c r="FB5" s="99">
        <v>778</v>
      </c>
      <c r="FC5" s="100"/>
      <c r="FD5" s="99">
        <v>779</v>
      </c>
      <c r="FE5" s="100"/>
      <c r="FF5" s="99">
        <v>780</v>
      </c>
      <c r="FG5" s="100"/>
      <c r="FH5" s="99">
        <v>781</v>
      </c>
      <c r="FI5" s="100"/>
      <c r="FJ5" s="99">
        <v>782</v>
      </c>
      <c r="FK5" s="100"/>
      <c r="FL5" s="99">
        <v>783</v>
      </c>
      <c r="FM5" s="100"/>
      <c r="FN5" s="99">
        <v>784</v>
      </c>
      <c r="FO5" s="100"/>
      <c r="FP5" s="99">
        <v>785</v>
      </c>
      <c r="FQ5" s="100"/>
      <c r="FR5" s="99">
        <v>904</v>
      </c>
      <c r="FS5" s="100"/>
      <c r="FT5" s="99">
        <v>905</v>
      </c>
      <c r="FU5" s="100"/>
      <c r="FV5" s="99">
        <v>906</v>
      </c>
      <c r="FW5" s="100"/>
      <c r="FX5" s="99">
        <v>90601</v>
      </c>
      <c r="FY5" s="100"/>
      <c r="FZ5" s="99">
        <v>90602</v>
      </c>
      <c r="GA5" s="100"/>
      <c r="GB5" s="99">
        <v>907</v>
      </c>
      <c r="GC5" s="100"/>
      <c r="GD5" s="99">
        <v>90701</v>
      </c>
      <c r="GE5" s="100"/>
      <c r="GF5" s="99">
        <v>90702</v>
      </c>
      <c r="GG5" s="100"/>
      <c r="GH5" s="99">
        <v>786</v>
      </c>
      <c r="GI5" s="100"/>
      <c r="GJ5" s="99">
        <v>789</v>
      </c>
      <c r="GK5" s="100"/>
      <c r="GL5" s="99">
        <v>798</v>
      </c>
      <c r="GM5" s="100"/>
      <c r="GN5" s="99">
        <v>790</v>
      </c>
      <c r="GO5" s="100"/>
      <c r="GP5" s="99">
        <v>791</v>
      </c>
      <c r="GQ5" s="100"/>
      <c r="GR5" s="99">
        <v>792</v>
      </c>
      <c r="GS5" s="100"/>
      <c r="GT5" s="99">
        <v>793</v>
      </c>
      <c r="GU5" s="100"/>
      <c r="GV5" s="99">
        <v>794</v>
      </c>
      <c r="GW5" s="100"/>
      <c r="GX5" s="99">
        <v>795</v>
      </c>
      <c r="GY5" s="100"/>
      <c r="GZ5" s="99">
        <v>796</v>
      </c>
      <c r="HA5" s="100"/>
      <c r="HB5" s="99">
        <v>797</v>
      </c>
      <c r="HC5" s="100"/>
      <c r="HD5" s="99">
        <v>908</v>
      </c>
      <c r="HE5" s="100"/>
      <c r="HF5" s="99">
        <v>909</v>
      </c>
      <c r="HG5" s="100"/>
      <c r="HH5" s="99">
        <v>910</v>
      </c>
      <c r="HI5" s="100"/>
      <c r="HJ5" s="99">
        <v>91001</v>
      </c>
      <c r="HK5" s="100"/>
      <c r="HL5" s="99">
        <v>91002</v>
      </c>
      <c r="HM5" s="100"/>
      <c r="HN5" s="99">
        <v>911</v>
      </c>
      <c r="HO5" s="100"/>
      <c r="HP5" s="99">
        <v>91101</v>
      </c>
      <c r="HQ5" s="100"/>
      <c r="HR5" s="99">
        <v>91102</v>
      </c>
      <c r="HS5" s="100"/>
      <c r="HT5" s="99">
        <v>799</v>
      </c>
      <c r="HU5" s="100"/>
      <c r="HV5" s="99" t="s">
        <v>305</v>
      </c>
      <c r="HW5" s="100"/>
    </row>
    <row r="6" spans="1:231" ht="80.099999999999994" customHeight="1">
      <c r="A6" s="55" t="s">
        <v>141</v>
      </c>
      <c r="B6" s="55" t="s">
        <v>142</v>
      </c>
      <c r="C6" s="55" t="s">
        <v>143</v>
      </c>
      <c r="D6" s="56" t="s">
        <v>9</v>
      </c>
      <c r="E6" s="78" t="s">
        <v>10</v>
      </c>
      <c r="F6" s="56" t="s">
        <v>9</v>
      </c>
      <c r="G6" s="78" t="s">
        <v>10</v>
      </c>
      <c r="H6" s="56" t="s">
        <v>9</v>
      </c>
      <c r="I6" s="78" t="s">
        <v>10</v>
      </c>
      <c r="J6" s="56" t="s">
        <v>9</v>
      </c>
      <c r="K6" s="78" t="s">
        <v>10</v>
      </c>
      <c r="L6" s="56" t="s">
        <v>9</v>
      </c>
      <c r="M6" s="78" t="s">
        <v>10</v>
      </c>
      <c r="N6" s="56" t="s">
        <v>9</v>
      </c>
      <c r="O6" s="78" t="s">
        <v>10</v>
      </c>
      <c r="P6" s="56" t="s">
        <v>9</v>
      </c>
      <c r="Q6" s="78" t="s">
        <v>10</v>
      </c>
      <c r="R6" s="56" t="s">
        <v>9</v>
      </c>
      <c r="S6" s="78" t="s">
        <v>10</v>
      </c>
      <c r="T6" s="56" t="s">
        <v>9</v>
      </c>
      <c r="U6" s="78" t="s">
        <v>10</v>
      </c>
      <c r="V6" s="56" t="s">
        <v>9</v>
      </c>
      <c r="W6" s="78" t="s">
        <v>10</v>
      </c>
      <c r="X6" s="56" t="s">
        <v>9</v>
      </c>
      <c r="Y6" s="78" t="s">
        <v>10</v>
      </c>
      <c r="Z6" s="56" t="s">
        <v>9</v>
      </c>
      <c r="AA6" s="78" t="s">
        <v>10</v>
      </c>
      <c r="AB6" s="56" t="s">
        <v>9</v>
      </c>
      <c r="AC6" s="78" t="s">
        <v>10</v>
      </c>
      <c r="AD6" s="56" t="s">
        <v>9</v>
      </c>
      <c r="AE6" s="78" t="s">
        <v>10</v>
      </c>
      <c r="AF6" s="56" t="s">
        <v>9</v>
      </c>
      <c r="AG6" s="78" t="s">
        <v>10</v>
      </c>
      <c r="AH6" s="56" t="s">
        <v>9</v>
      </c>
      <c r="AI6" s="78" t="s">
        <v>10</v>
      </c>
      <c r="AJ6" s="56" t="s">
        <v>9</v>
      </c>
      <c r="AK6" s="78" t="s">
        <v>10</v>
      </c>
      <c r="AL6" s="56" t="s">
        <v>9</v>
      </c>
      <c r="AM6" s="78" t="s">
        <v>10</v>
      </c>
      <c r="AN6" s="56" t="s">
        <v>9</v>
      </c>
      <c r="AO6" s="78" t="s">
        <v>10</v>
      </c>
      <c r="AP6" s="56" t="s">
        <v>9</v>
      </c>
      <c r="AQ6" s="78" t="s">
        <v>10</v>
      </c>
      <c r="AR6" s="56" t="s">
        <v>9</v>
      </c>
      <c r="AS6" s="78" t="s">
        <v>10</v>
      </c>
      <c r="AT6" s="56" t="s">
        <v>9</v>
      </c>
      <c r="AU6" s="78" t="s">
        <v>10</v>
      </c>
      <c r="AV6" s="56" t="s">
        <v>9</v>
      </c>
      <c r="AW6" s="78" t="s">
        <v>10</v>
      </c>
      <c r="AX6" s="56" t="s">
        <v>9</v>
      </c>
      <c r="AY6" s="78" t="s">
        <v>10</v>
      </c>
      <c r="AZ6" s="56" t="s">
        <v>9</v>
      </c>
      <c r="BA6" s="78" t="s">
        <v>10</v>
      </c>
      <c r="BB6" s="56" t="s">
        <v>9</v>
      </c>
      <c r="BC6" s="78" t="s">
        <v>10</v>
      </c>
      <c r="BD6" s="56" t="s">
        <v>9</v>
      </c>
      <c r="BE6" s="78" t="s">
        <v>10</v>
      </c>
      <c r="BF6" s="56" t="s">
        <v>9</v>
      </c>
      <c r="BG6" s="78" t="s">
        <v>10</v>
      </c>
      <c r="BH6" s="56" t="s">
        <v>9</v>
      </c>
      <c r="BI6" s="78" t="s">
        <v>10</v>
      </c>
      <c r="BJ6" s="56" t="s">
        <v>9</v>
      </c>
      <c r="BK6" s="78" t="s">
        <v>10</v>
      </c>
      <c r="BL6" s="56" t="s">
        <v>9</v>
      </c>
      <c r="BM6" s="78" t="s">
        <v>10</v>
      </c>
      <c r="BN6" s="56" t="s">
        <v>9</v>
      </c>
      <c r="BO6" s="78" t="s">
        <v>10</v>
      </c>
      <c r="BP6" s="56" t="s">
        <v>9</v>
      </c>
      <c r="BQ6" s="78" t="s">
        <v>10</v>
      </c>
      <c r="BR6" s="56" t="s">
        <v>9</v>
      </c>
      <c r="BS6" s="78" t="s">
        <v>10</v>
      </c>
      <c r="BT6" s="56" t="s">
        <v>9</v>
      </c>
      <c r="BU6" s="78" t="s">
        <v>10</v>
      </c>
      <c r="BV6" s="56" t="s">
        <v>9</v>
      </c>
      <c r="BW6" s="78" t="s">
        <v>10</v>
      </c>
      <c r="BX6" s="56" t="s">
        <v>9</v>
      </c>
      <c r="BY6" s="78" t="s">
        <v>10</v>
      </c>
      <c r="BZ6" s="56" t="s">
        <v>9</v>
      </c>
      <c r="CA6" s="78" t="s">
        <v>10</v>
      </c>
      <c r="CB6" s="56" t="s">
        <v>9</v>
      </c>
      <c r="CC6" s="78" t="s">
        <v>10</v>
      </c>
      <c r="CD6" s="56" t="s">
        <v>9</v>
      </c>
      <c r="CE6" s="78" t="s">
        <v>10</v>
      </c>
      <c r="CF6" s="56" t="s">
        <v>9</v>
      </c>
      <c r="CG6" s="78" t="s">
        <v>10</v>
      </c>
      <c r="CH6" s="56" t="s">
        <v>9</v>
      </c>
      <c r="CI6" s="78" t="s">
        <v>10</v>
      </c>
      <c r="CJ6" s="56" t="s">
        <v>9</v>
      </c>
      <c r="CK6" s="78" t="s">
        <v>10</v>
      </c>
      <c r="CL6" s="56" t="s">
        <v>9</v>
      </c>
      <c r="CM6" s="78" t="s">
        <v>10</v>
      </c>
      <c r="CN6" s="56" t="s">
        <v>9</v>
      </c>
      <c r="CO6" s="78" t="s">
        <v>10</v>
      </c>
      <c r="CP6" s="56" t="s">
        <v>9</v>
      </c>
      <c r="CQ6" s="78" t="s">
        <v>10</v>
      </c>
      <c r="CR6" s="56" t="s">
        <v>9</v>
      </c>
      <c r="CS6" s="78" t="s">
        <v>10</v>
      </c>
      <c r="CT6" s="56" t="s">
        <v>9</v>
      </c>
      <c r="CU6" s="78" t="s">
        <v>10</v>
      </c>
      <c r="CV6" s="56" t="s">
        <v>9</v>
      </c>
      <c r="CW6" s="78" t="s">
        <v>10</v>
      </c>
      <c r="CX6" s="56" t="s">
        <v>9</v>
      </c>
      <c r="CY6" s="78" t="s">
        <v>10</v>
      </c>
      <c r="CZ6" s="56" t="s">
        <v>9</v>
      </c>
      <c r="DA6" s="78" t="s">
        <v>10</v>
      </c>
      <c r="DB6" s="56" t="s">
        <v>9</v>
      </c>
      <c r="DC6" s="78" t="s">
        <v>10</v>
      </c>
      <c r="DD6" s="56" t="s">
        <v>9</v>
      </c>
      <c r="DE6" s="78" t="s">
        <v>10</v>
      </c>
      <c r="DF6" s="56" t="s">
        <v>9</v>
      </c>
      <c r="DG6" s="78" t="s">
        <v>10</v>
      </c>
      <c r="DH6" s="56" t="s">
        <v>9</v>
      </c>
      <c r="DI6" s="78" t="s">
        <v>10</v>
      </c>
      <c r="DJ6" s="56" t="s">
        <v>9</v>
      </c>
      <c r="DK6" s="78" t="s">
        <v>10</v>
      </c>
      <c r="DL6" s="56" t="s">
        <v>9</v>
      </c>
      <c r="DM6" s="78" t="s">
        <v>10</v>
      </c>
      <c r="DN6" s="56" t="s">
        <v>9</v>
      </c>
      <c r="DO6" s="78" t="s">
        <v>10</v>
      </c>
      <c r="DP6" s="56" t="s">
        <v>9</v>
      </c>
      <c r="DQ6" s="78" t="s">
        <v>10</v>
      </c>
      <c r="DR6" s="56" t="s">
        <v>9</v>
      </c>
      <c r="DS6" s="78" t="s">
        <v>10</v>
      </c>
      <c r="DT6" s="56" t="s">
        <v>9</v>
      </c>
      <c r="DU6" s="78" t="s">
        <v>10</v>
      </c>
      <c r="DV6" s="56" t="s">
        <v>9</v>
      </c>
      <c r="DW6" s="78" t="s">
        <v>10</v>
      </c>
      <c r="DX6" s="56" t="s">
        <v>9</v>
      </c>
      <c r="DY6" s="78" t="s">
        <v>10</v>
      </c>
      <c r="DZ6" s="56" t="s">
        <v>9</v>
      </c>
      <c r="EA6" s="78" t="s">
        <v>10</v>
      </c>
      <c r="EB6" s="56" t="s">
        <v>9</v>
      </c>
      <c r="EC6" s="78" t="s">
        <v>10</v>
      </c>
      <c r="ED6" s="56" t="s">
        <v>9</v>
      </c>
      <c r="EE6" s="78" t="s">
        <v>10</v>
      </c>
      <c r="EF6" s="56" t="s">
        <v>9</v>
      </c>
      <c r="EG6" s="78" t="s">
        <v>10</v>
      </c>
      <c r="EH6" s="56" t="s">
        <v>9</v>
      </c>
      <c r="EI6" s="78" t="s">
        <v>10</v>
      </c>
      <c r="EJ6" s="56" t="s">
        <v>9</v>
      </c>
      <c r="EK6" s="78" t="s">
        <v>10</v>
      </c>
      <c r="EL6" s="56" t="s">
        <v>9</v>
      </c>
      <c r="EM6" s="78" t="s">
        <v>10</v>
      </c>
      <c r="EN6" s="56" t="s">
        <v>9</v>
      </c>
      <c r="EO6" s="78" t="s">
        <v>10</v>
      </c>
      <c r="EP6" s="56" t="s">
        <v>9</v>
      </c>
      <c r="EQ6" s="78" t="s">
        <v>10</v>
      </c>
      <c r="ER6" s="56" t="s">
        <v>9</v>
      </c>
      <c r="ES6" s="78" t="s">
        <v>10</v>
      </c>
      <c r="ET6" s="56" t="s">
        <v>9</v>
      </c>
      <c r="EU6" s="78" t="s">
        <v>10</v>
      </c>
      <c r="EV6" s="56" t="s">
        <v>9</v>
      </c>
      <c r="EW6" s="78" t="s">
        <v>10</v>
      </c>
      <c r="EX6" s="56" t="s">
        <v>9</v>
      </c>
      <c r="EY6" s="78" t="s">
        <v>10</v>
      </c>
      <c r="EZ6" s="56" t="s">
        <v>9</v>
      </c>
      <c r="FA6" s="78" t="s">
        <v>10</v>
      </c>
      <c r="FB6" s="56" t="s">
        <v>9</v>
      </c>
      <c r="FC6" s="78" t="s">
        <v>10</v>
      </c>
      <c r="FD6" s="56" t="s">
        <v>9</v>
      </c>
      <c r="FE6" s="78" t="s">
        <v>10</v>
      </c>
      <c r="FF6" s="56" t="s">
        <v>9</v>
      </c>
      <c r="FG6" s="78" t="s">
        <v>10</v>
      </c>
      <c r="FH6" s="56" t="s">
        <v>9</v>
      </c>
      <c r="FI6" s="78" t="s">
        <v>10</v>
      </c>
      <c r="FJ6" s="56" t="s">
        <v>9</v>
      </c>
      <c r="FK6" s="78" t="s">
        <v>10</v>
      </c>
      <c r="FL6" s="56" t="s">
        <v>9</v>
      </c>
      <c r="FM6" s="78" t="s">
        <v>10</v>
      </c>
      <c r="FN6" s="56" t="s">
        <v>9</v>
      </c>
      <c r="FO6" s="78" t="s">
        <v>10</v>
      </c>
      <c r="FP6" s="56" t="s">
        <v>9</v>
      </c>
      <c r="FQ6" s="78" t="s">
        <v>10</v>
      </c>
      <c r="FR6" s="56" t="s">
        <v>9</v>
      </c>
      <c r="FS6" s="78" t="s">
        <v>10</v>
      </c>
      <c r="FT6" s="56" t="s">
        <v>9</v>
      </c>
      <c r="FU6" s="78" t="s">
        <v>10</v>
      </c>
      <c r="FV6" s="56" t="s">
        <v>9</v>
      </c>
      <c r="FW6" s="78" t="s">
        <v>10</v>
      </c>
      <c r="FX6" s="56" t="s">
        <v>9</v>
      </c>
      <c r="FY6" s="78" t="s">
        <v>10</v>
      </c>
      <c r="FZ6" s="56" t="s">
        <v>9</v>
      </c>
      <c r="GA6" s="78" t="s">
        <v>10</v>
      </c>
      <c r="GB6" s="56" t="s">
        <v>9</v>
      </c>
      <c r="GC6" s="78" t="s">
        <v>10</v>
      </c>
      <c r="GD6" s="56" t="s">
        <v>9</v>
      </c>
      <c r="GE6" s="78" t="s">
        <v>10</v>
      </c>
      <c r="GF6" s="56" t="s">
        <v>9</v>
      </c>
      <c r="GG6" s="78" t="s">
        <v>10</v>
      </c>
      <c r="GH6" s="56" t="s">
        <v>9</v>
      </c>
      <c r="GI6" s="78" t="s">
        <v>10</v>
      </c>
      <c r="GJ6" s="56" t="s">
        <v>9</v>
      </c>
      <c r="GK6" s="78" t="s">
        <v>10</v>
      </c>
      <c r="GL6" s="56" t="s">
        <v>9</v>
      </c>
      <c r="GM6" s="78" t="s">
        <v>10</v>
      </c>
      <c r="GN6" s="56" t="s">
        <v>9</v>
      </c>
      <c r="GO6" s="78" t="s">
        <v>10</v>
      </c>
      <c r="GP6" s="56" t="s">
        <v>9</v>
      </c>
      <c r="GQ6" s="78" t="s">
        <v>10</v>
      </c>
      <c r="GR6" s="56" t="s">
        <v>9</v>
      </c>
      <c r="GS6" s="78" t="s">
        <v>10</v>
      </c>
      <c r="GT6" s="56" t="s">
        <v>9</v>
      </c>
      <c r="GU6" s="78" t="s">
        <v>10</v>
      </c>
      <c r="GV6" s="56" t="s">
        <v>9</v>
      </c>
      <c r="GW6" s="78" t="s">
        <v>10</v>
      </c>
      <c r="GX6" s="56" t="s">
        <v>9</v>
      </c>
      <c r="GY6" s="78" t="s">
        <v>10</v>
      </c>
      <c r="GZ6" s="56" t="s">
        <v>9</v>
      </c>
      <c r="HA6" s="78" t="s">
        <v>10</v>
      </c>
      <c r="HB6" s="56" t="s">
        <v>9</v>
      </c>
      <c r="HC6" s="78" t="s">
        <v>10</v>
      </c>
      <c r="HD6" s="56" t="s">
        <v>9</v>
      </c>
      <c r="HE6" s="78" t="s">
        <v>10</v>
      </c>
      <c r="HF6" s="56" t="s">
        <v>9</v>
      </c>
      <c r="HG6" s="78" t="s">
        <v>10</v>
      </c>
      <c r="HH6" s="56" t="s">
        <v>9</v>
      </c>
      <c r="HI6" s="78" t="s">
        <v>10</v>
      </c>
      <c r="HJ6" s="56" t="s">
        <v>9</v>
      </c>
      <c r="HK6" s="78" t="s">
        <v>10</v>
      </c>
      <c r="HL6" s="56" t="s">
        <v>9</v>
      </c>
      <c r="HM6" s="78" t="s">
        <v>10</v>
      </c>
      <c r="HN6" s="56" t="s">
        <v>9</v>
      </c>
      <c r="HO6" s="78" t="s">
        <v>10</v>
      </c>
      <c r="HP6" s="56" t="s">
        <v>9</v>
      </c>
      <c r="HQ6" s="78" t="s">
        <v>10</v>
      </c>
      <c r="HR6" s="56" t="s">
        <v>9</v>
      </c>
      <c r="HS6" s="78" t="s">
        <v>10</v>
      </c>
      <c r="HT6" s="56" t="s">
        <v>9</v>
      </c>
      <c r="HU6" s="78" t="s">
        <v>10</v>
      </c>
      <c r="HV6" s="79" t="s">
        <v>9</v>
      </c>
      <c r="HW6" s="79" t="s">
        <v>10</v>
      </c>
    </row>
    <row r="7" spans="1:231" ht="12.75" customHeight="1">
      <c r="A7" s="57" t="s">
        <v>146</v>
      </c>
      <c r="B7" s="17">
        <v>1020</v>
      </c>
      <c r="C7" s="58" t="s">
        <v>147</v>
      </c>
      <c r="D7" s="19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0</v>
      </c>
      <c r="EE7" s="18">
        <v>0</v>
      </c>
      <c r="EF7" s="18">
        <v>0</v>
      </c>
      <c r="EG7" s="18">
        <v>0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0</v>
      </c>
      <c r="HW7" s="18">
        <v>0</v>
      </c>
    </row>
    <row r="8" spans="1:231" ht="12.75" customHeight="1">
      <c r="A8" s="57" t="s">
        <v>149</v>
      </c>
      <c r="B8" s="17">
        <v>1022</v>
      </c>
      <c r="C8" s="58" t="s">
        <v>147</v>
      </c>
      <c r="D8" s="19">
        <v>0</v>
      </c>
      <c r="E8" s="19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-296.41000000000003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-678.45</v>
      </c>
      <c r="DY8" s="18">
        <v>0</v>
      </c>
      <c r="DZ8" s="18">
        <v>0</v>
      </c>
      <c r="EA8" s="18">
        <v>0</v>
      </c>
      <c r="EB8" s="18">
        <v>0</v>
      </c>
      <c r="EC8" s="18">
        <v>0</v>
      </c>
      <c r="ED8" s="18">
        <v>0</v>
      </c>
      <c r="EE8" s="18">
        <v>0</v>
      </c>
      <c r="EF8" s="18">
        <v>1030295.16</v>
      </c>
      <c r="EG8" s="18">
        <v>0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0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0</v>
      </c>
      <c r="EY8" s="18">
        <v>0</v>
      </c>
      <c r="EZ8" s="18">
        <v>0</v>
      </c>
      <c r="FA8" s="18">
        <v>0</v>
      </c>
      <c r="FB8" s="18">
        <v>0</v>
      </c>
      <c r="FC8" s="18">
        <v>0</v>
      </c>
      <c r="FD8" s="18">
        <v>0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0</v>
      </c>
      <c r="FK8" s="18">
        <v>0</v>
      </c>
      <c r="FL8" s="18">
        <v>0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1029320.3</v>
      </c>
      <c r="HW8" s="18">
        <v>0</v>
      </c>
    </row>
    <row r="9" spans="1:231" ht="12.75" customHeight="1">
      <c r="A9" s="57" t="s">
        <v>151</v>
      </c>
      <c r="B9" s="17">
        <v>1025</v>
      </c>
      <c r="C9" s="58" t="s">
        <v>147</v>
      </c>
      <c r="D9" s="19">
        <v>513973199.9099983</v>
      </c>
      <c r="E9" s="19">
        <v>0</v>
      </c>
      <c r="F9" s="18">
        <v>62195122.749999337</v>
      </c>
      <c r="G9" s="18">
        <v>0</v>
      </c>
      <c r="H9" s="18">
        <v>291418471.26999903</v>
      </c>
      <c r="I9" s="18">
        <v>0</v>
      </c>
      <c r="J9" s="18">
        <v>160359605.88999993</v>
      </c>
      <c r="K9" s="18">
        <v>0</v>
      </c>
      <c r="L9" s="18">
        <v>14691377</v>
      </c>
      <c r="M9" s="18">
        <v>0</v>
      </c>
      <c r="N9" s="18">
        <v>253601650.68000311</v>
      </c>
      <c r="O9" s="18">
        <v>0</v>
      </c>
      <c r="P9" s="18">
        <v>4418681.34</v>
      </c>
      <c r="Q9" s="18">
        <v>0</v>
      </c>
      <c r="R9" s="18">
        <v>-537467.38000000198</v>
      </c>
      <c r="S9" s="18">
        <v>0</v>
      </c>
      <c r="T9" s="18">
        <v>0</v>
      </c>
      <c r="U9" s="18">
        <v>0</v>
      </c>
      <c r="V9" s="18">
        <v>2534030.29</v>
      </c>
      <c r="W9" s="18">
        <v>0</v>
      </c>
      <c r="X9" s="18">
        <v>0</v>
      </c>
      <c r="Y9" s="18">
        <v>0</v>
      </c>
      <c r="Z9" s="18">
        <v>45209632.619999893</v>
      </c>
      <c r="AA9" s="18">
        <v>0</v>
      </c>
      <c r="AB9" s="18">
        <v>0</v>
      </c>
      <c r="AC9" s="18">
        <v>0</v>
      </c>
      <c r="AD9" s="18">
        <v>11829321.74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3437876532.0001354</v>
      </c>
      <c r="AK9" s="18">
        <v>0</v>
      </c>
      <c r="AL9" s="18">
        <v>3622442.5000000005</v>
      </c>
      <c r="AM9" s="18">
        <v>0</v>
      </c>
      <c r="AN9" s="18">
        <v>281909601.13997102</v>
      </c>
      <c r="AO9" s="18">
        <v>0</v>
      </c>
      <c r="AP9" s="18">
        <v>1782779444.0499594</v>
      </c>
      <c r="AQ9" s="18">
        <v>0</v>
      </c>
      <c r="AR9" s="18">
        <v>0</v>
      </c>
      <c r="AS9" s="18">
        <v>0</v>
      </c>
      <c r="AT9" s="18">
        <v>17982935.759999998</v>
      </c>
      <c r="AU9" s="18">
        <v>0</v>
      </c>
      <c r="AV9" s="18">
        <v>48397425.71999912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7464841.9800000228</v>
      </c>
      <c r="BC9" s="18">
        <v>0</v>
      </c>
      <c r="BD9" s="18">
        <v>9788950.2899999805</v>
      </c>
      <c r="BE9" s="18">
        <v>0</v>
      </c>
      <c r="BF9" s="18">
        <v>0</v>
      </c>
      <c r="BG9" s="18">
        <v>0</v>
      </c>
      <c r="BH9" s="18">
        <v>-101361.83000000005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1690561.54</v>
      </c>
      <c r="BQ9" s="18">
        <v>0</v>
      </c>
      <c r="BR9" s="18">
        <v>320567.8</v>
      </c>
      <c r="BS9" s="18">
        <v>0</v>
      </c>
      <c r="BT9" s="18">
        <v>0</v>
      </c>
      <c r="BU9" s="18">
        <v>0</v>
      </c>
      <c r="BV9" s="18">
        <v>12075262.570000011</v>
      </c>
      <c r="BW9" s="18">
        <v>0</v>
      </c>
      <c r="BX9" s="18">
        <v>527126.48</v>
      </c>
      <c r="BY9" s="18">
        <v>0</v>
      </c>
      <c r="BZ9" s="18">
        <v>0</v>
      </c>
      <c r="CA9" s="18">
        <v>0</v>
      </c>
      <c r="CB9" s="18">
        <v>1637903.3699999999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963627239.29000199</v>
      </c>
      <c r="CK9" s="18">
        <v>0</v>
      </c>
      <c r="CL9" s="18">
        <v>20990954.290000089</v>
      </c>
      <c r="CM9" s="18">
        <v>0</v>
      </c>
      <c r="CN9" s="18">
        <v>19400910.180000089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254557460.72997445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31388773.069998764</v>
      </c>
      <c r="DY9" s="18">
        <v>0</v>
      </c>
      <c r="DZ9" s="18">
        <v>0</v>
      </c>
      <c r="EA9" s="18">
        <v>0</v>
      </c>
      <c r="EB9" s="18">
        <v>324403533.73000187</v>
      </c>
      <c r="EC9" s="18">
        <v>0</v>
      </c>
      <c r="ED9" s="18">
        <v>0</v>
      </c>
      <c r="EE9" s="18">
        <v>0</v>
      </c>
      <c r="EF9" s="18">
        <v>83351375.159999996</v>
      </c>
      <c r="EG9" s="18">
        <v>0</v>
      </c>
      <c r="EH9" s="18">
        <v>45997521.810002364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3769230.04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50284611.5</v>
      </c>
      <c r="EY9" s="18">
        <v>0</v>
      </c>
      <c r="EZ9" s="18">
        <v>4061094288.8900595</v>
      </c>
      <c r="FA9" s="18">
        <v>0</v>
      </c>
      <c r="FB9" s="18">
        <v>7308113</v>
      </c>
      <c r="FC9" s="18">
        <v>0</v>
      </c>
      <c r="FD9" s="18">
        <v>562002653.169999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26268928.669999998</v>
      </c>
      <c r="FK9" s="18">
        <v>0</v>
      </c>
      <c r="FL9" s="18">
        <v>117408188.56000011</v>
      </c>
      <c r="FM9" s="18">
        <v>0</v>
      </c>
      <c r="FN9" s="18">
        <v>53156</v>
      </c>
      <c r="FO9" s="18">
        <v>0</v>
      </c>
      <c r="FP9" s="19">
        <v>303226939.02999693</v>
      </c>
      <c r="FQ9" s="19">
        <v>0</v>
      </c>
      <c r="FR9" s="18">
        <v>9691042.75</v>
      </c>
      <c r="FS9" s="18">
        <v>0</v>
      </c>
      <c r="FT9" s="18">
        <v>0</v>
      </c>
      <c r="FU9" s="18">
        <v>0</v>
      </c>
      <c r="FV9" s="19">
        <v>279241701.93999696</v>
      </c>
      <c r="FW9" s="19">
        <v>0</v>
      </c>
      <c r="FX9" s="18">
        <v>0</v>
      </c>
      <c r="FY9" s="18">
        <v>0</v>
      </c>
      <c r="FZ9" s="18">
        <v>279241701.93999696</v>
      </c>
      <c r="GA9" s="18">
        <v>0</v>
      </c>
      <c r="GB9" s="19">
        <v>14294194.34</v>
      </c>
      <c r="GC9" s="19">
        <v>0</v>
      </c>
      <c r="GD9" s="18">
        <v>590132.81999999995</v>
      </c>
      <c r="GE9" s="18">
        <v>0</v>
      </c>
      <c r="GF9" s="18">
        <v>13704061.52</v>
      </c>
      <c r="GG9" s="18">
        <v>0</v>
      </c>
      <c r="GH9" s="18">
        <v>939997.69000000006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13327766534.3801</v>
      </c>
      <c r="HW9" s="18">
        <v>0</v>
      </c>
    </row>
    <row r="10" spans="1:231" ht="12.75" customHeight="1">
      <c r="A10" s="57" t="s">
        <v>153</v>
      </c>
      <c r="B10" s="17">
        <v>1030</v>
      </c>
      <c r="C10" s="58" t="s">
        <v>147</v>
      </c>
      <c r="D10" s="19">
        <v>567623694.77999997</v>
      </c>
      <c r="E10" s="19">
        <v>0</v>
      </c>
      <c r="F10" s="18">
        <v>76218421.969999999</v>
      </c>
      <c r="G10" s="18">
        <v>0</v>
      </c>
      <c r="H10" s="18">
        <v>148812965.62</v>
      </c>
      <c r="I10" s="18">
        <v>0</v>
      </c>
      <c r="J10" s="18">
        <v>342592307.19</v>
      </c>
      <c r="K10" s="18">
        <v>0</v>
      </c>
      <c r="L10" s="18">
        <v>22836918.329999998</v>
      </c>
      <c r="M10" s="18">
        <v>0</v>
      </c>
      <c r="N10" s="18">
        <v>642005336.91999996</v>
      </c>
      <c r="O10" s="18">
        <v>0</v>
      </c>
      <c r="P10" s="18">
        <v>0</v>
      </c>
      <c r="Q10" s="18">
        <v>0</v>
      </c>
      <c r="R10" s="18">
        <v>113328220.94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64077395.25</v>
      </c>
      <c r="AA10" s="18">
        <v>0</v>
      </c>
      <c r="AB10" s="18">
        <v>18812916.32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9401683113.6399994</v>
      </c>
      <c r="AK10" s="18">
        <v>0</v>
      </c>
      <c r="AL10" s="18">
        <v>0</v>
      </c>
      <c r="AM10" s="18">
        <v>0</v>
      </c>
      <c r="AN10" s="18">
        <v>856640578</v>
      </c>
      <c r="AO10" s="18">
        <v>0</v>
      </c>
      <c r="AP10" s="18">
        <v>4099680021.0300002</v>
      </c>
      <c r="AQ10" s="18">
        <v>0</v>
      </c>
      <c r="AR10" s="18">
        <v>0</v>
      </c>
      <c r="AS10" s="18">
        <v>0</v>
      </c>
      <c r="AT10" s="18">
        <v>166243086.19999999</v>
      </c>
      <c r="AU10" s="18">
        <v>0</v>
      </c>
      <c r="AV10" s="18">
        <v>210180751.15000001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9535290.3200000003</v>
      </c>
      <c r="BC10" s="18">
        <v>0</v>
      </c>
      <c r="BD10" s="18">
        <v>33523426.140000001</v>
      </c>
      <c r="BE10" s="18">
        <v>0</v>
      </c>
      <c r="BF10" s="18">
        <v>0</v>
      </c>
      <c r="BG10" s="18">
        <v>0</v>
      </c>
      <c r="BH10" s="18">
        <v>12318473.119999999</v>
      </c>
      <c r="BI10" s="18">
        <v>0</v>
      </c>
      <c r="BJ10" s="18">
        <v>22677497.300000001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38045.269999999997</v>
      </c>
      <c r="BS10" s="18">
        <v>0</v>
      </c>
      <c r="BT10" s="18">
        <v>0</v>
      </c>
      <c r="BU10" s="18">
        <v>0</v>
      </c>
      <c r="BV10" s="18">
        <v>39323754.100000001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65310423.729999997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1590498797.6600001</v>
      </c>
      <c r="CK10" s="18">
        <v>0</v>
      </c>
      <c r="CL10" s="18">
        <v>60230923.700000003</v>
      </c>
      <c r="CM10" s="18">
        <v>0</v>
      </c>
      <c r="CN10" s="18">
        <v>23021132.969999999</v>
      </c>
      <c r="CO10" s="18">
        <v>0</v>
      </c>
      <c r="CP10" s="18">
        <v>0</v>
      </c>
      <c r="CQ10" s="18">
        <v>0</v>
      </c>
      <c r="CR10" s="18">
        <v>21605877.77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1594722540.3699999</v>
      </c>
      <c r="DE10" s="18">
        <v>0</v>
      </c>
      <c r="DF10" s="18">
        <v>107.7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88541778.310000002</v>
      </c>
      <c r="DO10" s="18">
        <v>0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2021614.2200000002</v>
      </c>
      <c r="DW10" s="18">
        <v>0</v>
      </c>
      <c r="DX10" s="18">
        <v>71090589.489999995</v>
      </c>
      <c r="DY10" s="18">
        <v>0</v>
      </c>
      <c r="DZ10" s="18">
        <v>0</v>
      </c>
      <c r="EA10" s="18">
        <v>0</v>
      </c>
      <c r="EB10" s="18">
        <v>599408192.07000005</v>
      </c>
      <c r="EC10" s="18">
        <v>0</v>
      </c>
      <c r="ED10" s="18">
        <v>4919590.04</v>
      </c>
      <c r="EE10" s="18">
        <v>0</v>
      </c>
      <c r="EF10" s="18">
        <v>196298525.63</v>
      </c>
      <c r="EG10" s="18">
        <v>0</v>
      </c>
      <c r="EH10" s="18">
        <v>463444942.05000001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660685.27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9790228.6300000008</v>
      </c>
      <c r="EY10" s="18">
        <v>0</v>
      </c>
      <c r="EZ10" s="18">
        <v>830404347.76999998</v>
      </c>
      <c r="FA10" s="18">
        <v>0</v>
      </c>
      <c r="FB10" s="18">
        <v>1314354.43</v>
      </c>
      <c r="FC10" s="18">
        <v>0</v>
      </c>
      <c r="FD10" s="18">
        <v>55927061.210000001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31150.81</v>
      </c>
      <c r="FK10" s="18">
        <v>0</v>
      </c>
      <c r="FL10" s="18">
        <v>4681413.83</v>
      </c>
      <c r="FM10" s="18">
        <v>0</v>
      </c>
      <c r="FN10" s="18">
        <v>4535763.95</v>
      </c>
      <c r="FO10" s="18">
        <v>0</v>
      </c>
      <c r="FP10" s="19">
        <v>1186880046.6700001</v>
      </c>
      <c r="FQ10" s="19">
        <v>0</v>
      </c>
      <c r="FR10" s="18">
        <v>806502.67</v>
      </c>
      <c r="FS10" s="18">
        <v>0</v>
      </c>
      <c r="FT10" s="18">
        <v>0</v>
      </c>
      <c r="FU10" s="18">
        <v>0</v>
      </c>
      <c r="FV10" s="19">
        <v>474546835.27999997</v>
      </c>
      <c r="FW10" s="19">
        <v>0</v>
      </c>
      <c r="FX10" s="18">
        <v>0</v>
      </c>
      <c r="FY10" s="18">
        <v>0</v>
      </c>
      <c r="FZ10" s="18">
        <v>474546835.27999997</v>
      </c>
      <c r="GA10" s="18">
        <v>0</v>
      </c>
      <c r="GB10" s="19">
        <v>711526708.72000003</v>
      </c>
      <c r="GC10" s="19">
        <v>0</v>
      </c>
      <c r="GD10" s="18">
        <v>0</v>
      </c>
      <c r="GE10" s="18">
        <v>0</v>
      </c>
      <c r="GF10" s="18">
        <v>711526708.72000003</v>
      </c>
      <c r="GG10" s="18">
        <v>0</v>
      </c>
      <c r="GH10" s="18">
        <v>16754914.6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23172623521.69001</v>
      </c>
      <c r="HW10" s="18">
        <v>0</v>
      </c>
    </row>
    <row r="11" spans="1:231" ht="12.75" customHeight="1">
      <c r="A11" s="57" t="s">
        <v>155</v>
      </c>
      <c r="B11" s="17">
        <v>1036</v>
      </c>
      <c r="C11" s="58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0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0</v>
      </c>
      <c r="EY11" s="18">
        <v>0</v>
      </c>
      <c r="EZ11" s="18">
        <v>0</v>
      </c>
      <c r="FA11" s="18">
        <v>0</v>
      </c>
      <c r="FB11" s="18">
        <v>0</v>
      </c>
      <c r="FC11" s="18">
        <v>0</v>
      </c>
      <c r="FD11" s="18">
        <v>0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0</v>
      </c>
      <c r="FK11" s="18">
        <v>0</v>
      </c>
      <c r="FL11" s="18">
        <v>0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0</v>
      </c>
      <c r="HW11" s="18">
        <v>0</v>
      </c>
    </row>
    <row r="12" spans="1:231" ht="12.75" customHeight="1">
      <c r="A12" s="57" t="s">
        <v>157</v>
      </c>
      <c r="B12" s="17">
        <v>1048</v>
      </c>
      <c r="C12" s="58" t="s">
        <v>147</v>
      </c>
      <c r="D12" s="19">
        <v>165095674.07000721</v>
      </c>
      <c r="E12" s="19">
        <v>0</v>
      </c>
      <c r="F12" s="18">
        <v>73841315.670006722</v>
      </c>
      <c r="G12" s="18">
        <v>0</v>
      </c>
      <c r="H12" s="18">
        <v>32719120.490000181</v>
      </c>
      <c r="I12" s="18">
        <v>0</v>
      </c>
      <c r="J12" s="18">
        <v>58535237.910000309</v>
      </c>
      <c r="K12" s="18">
        <v>0</v>
      </c>
      <c r="L12" s="18">
        <v>0</v>
      </c>
      <c r="M12" s="18">
        <v>0</v>
      </c>
      <c r="N12" s="18">
        <v>198441694.38000029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6883043.4299999448</v>
      </c>
      <c r="AA12" s="18">
        <v>0</v>
      </c>
      <c r="AB12" s="18">
        <v>0</v>
      </c>
      <c r="AC12" s="18">
        <v>0</v>
      </c>
      <c r="AD12" s="18">
        <v>1119739.5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4166959786.1800203</v>
      </c>
      <c r="AK12" s="18">
        <v>0</v>
      </c>
      <c r="AL12" s="18">
        <v>0</v>
      </c>
      <c r="AM12" s="18">
        <v>0</v>
      </c>
      <c r="AN12" s="18">
        <v>294378958.78999799</v>
      </c>
      <c r="AO12" s="18">
        <v>0</v>
      </c>
      <c r="AP12" s="18">
        <v>2616219357.9399972</v>
      </c>
      <c r="AQ12" s="18">
        <v>0</v>
      </c>
      <c r="AR12" s="18">
        <v>0</v>
      </c>
      <c r="AS12" s="18">
        <v>0</v>
      </c>
      <c r="AT12" s="18">
        <v>9943143.1699999925</v>
      </c>
      <c r="AU12" s="18">
        <v>0</v>
      </c>
      <c r="AV12" s="18">
        <v>8541150.2899968605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5624672.54</v>
      </c>
      <c r="BC12" s="18">
        <v>0</v>
      </c>
      <c r="BD12" s="18">
        <v>9872729.4500013329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3642595.87</v>
      </c>
      <c r="BK12" s="18">
        <v>0</v>
      </c>
      <c r="BL12" s="18">
        <v>17408293.900000002</v>
      </c>
      <c r="BM12" s="18">
        <v>0</v>
      </c>
      <c r="BN12" s="18">
        <v>47670.04</v>
      </c>
      <c r="BO12" s="18">
        <v>0</v>
      </c>
      <c r="BP12" s="18">
        <v>0</v>
      </c>
      <c r="BQ12" s="18">
        <v>0</v>
      </c>
      <c r="BR12" s="18">
        <v>31410</v>
      </c>
      <c r="BS12" s="18">
        <v>0</v>
      </c>
      <c r="BT12" s="18">
        <v>0</v>
      </c>
      <c r="BU12" s="18">
        <v>0</v>
      </c>
      <c r="BV12" s="18">
        <v>49750.539999999855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501514.58999999962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1271691454.2899466</v>
      </c>
      <c r="CK12" s="18">
        <v>0</v>
      </c>
      <c r="CL12" s="18">
        <v>64707763.980001368</v>
      </c>
      <c r="CM12" s="18">
        <v>0</v>
      </c>
      <c r="CN12" s="18">
        <v>24265077.440000594</v>
      </c>
      <c r="CO12" s="18">
        <v>0</v>
      </c>
      <c r="CP12" s="18">
        <v>0</v>
      </c>
      <c r="CQ12" s="18">
        <v>0</v>
      </c>
      <c r="CR12" s="18">
        <v>535085724.57998979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1241296775.6999743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10235.639999998806</v>
      </c>
      <c r="DU12" s="18">
        <v>0</v>
      </c>
      <c r="DV12" s="18">
        <v>0</v>
      </c>
      <c r="DW12" s="18">
        <v>0</v>
      </c>
      <c r="DX12" s="18">
        <v>438364127.74945873</v>
      </c>
      <c r="DY12" s="18">
        <v>0</v>
      </c>
      <c r="DZ12" s="18">
        <v>0</v>
      </c>
      <c r="EA12" s="18">
        <v>0</v>
      </c>
      <c r="EB12" s="18">
        <v>119531744.56999999</v>
      </c>
      <c r="EC12" s="18">
        <v>0</v>
      </c>
      <c r="ED12" s="18">
        <v>0</v>
      </c>
      <c r="EE12" s="18">
        <v>0</v>
      </c>
      <c r="EF12" s="18">
        <v>1095675.2100000004</v>
      </c>
      <c r="EG12" s="18">
        <v>0</v>
      </c>
      <c r="EH12" s="18">
        <v>100145826.7199994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49750.539999999855</v>
      </c>
      <c r="EO12" s="18">
        <v>0</v>
      </c>
      <c r="EP12" s="18">
        <v>0</v>
      </c>
      <c r="EQ12" s="18">
        <v>0</v>
      </c>
      <c r="ER12" s="18">
        <v>306063.68999999994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27928180.799999997</v>
      </c>
      <c r="EY12" s="18">
        <v>0</v>
      </c>
      <c r="EZ12" s="18">
        <v>561811184.31000352</v>
      </c>
      <c r="FA12" s="18">
        <v>0</v>
      </c>
      <c r="FB12" s="18">
        <v>1463569.54</v>
      </c>
      <c r="FC12" s="18">
        <v>0</v>
      </c>
      <c r="FD12" s="18">
        <v>182720976.23999983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5824846.6500000004</v>
      </c>
      <c r="FK12" s="18">
        <v>0</v>
      </c>
      <c r="FL12" s="18">
        <v>103093141.72000018</v>
      </c>
      <c r="FM12" s="18">
        <v>0</v>
      </c>
      <c r="FN12" s="18">
        <v>0</v>
      </c>
      <c r="FO12" s="18">
        <v>0</v>
      </c>
      <c r="FP12" s="19">
        <v>415841070.31999999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360724578.89999998</v>
      </c>
      <c r="FW12" s="19">
        <v>0</v>
      </c>
      <c r="FX12" s="18">
        <v>0</v>
      </c>
      <c r="FY12" s="18">
        <v>0</v>
      </c>
      <c r="FZ12" s="18">
        <v>360724578.89999998</v>
      </c>
      <c r="GA12" s="18">
        <v>0</v>
      </c>
      <c r="GB12" s="19">
        <v>55116491.420000002</v>
      </c>
      <c r="GC12" s="19">
        <v>0</v>
      </c>
      <c r="GD12" s="18">
        <v>0</v>
      </c>
      <c r="GE12" s="18">
        <v>0</v>
      </c>
      <c r="GF12" s="18">
        <v>55116491.420000002</v>
      </c>
      <c r="GG12" s="18">
        <v>0</v>
      </c>
      <c r="GH12" s="18">
        <v>272202.84999999998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12600266577.219395</v>
      </c>
      <c r="HW12" s="18">
        <v>0</v>
      </c>
    </row>
    <row r="13" spans="1:231" ht="12.75" customHeight="1">
      <c r="A13" s="57" t="s">
        <v>159</v>
      </c>
      <c r="B13" s="17">
        <v>1057</v>
      </c>
      <c r="C13" s="58" t="s">
        <v>147</v>
      </c>
      <c r="D13" s="19">
        <v>44420666.169999778</v>
      </c>
      <c r="E13" s="19">
        <v>0</v>
      </c>
      <c r="F13" s="18">
        <v>31180865.498884495</v>
      </c>
      <c r="G13" s="18">
        <v>0</v>
      </c>
      <c r="H13" s="18">
        <v>8583881.4453256764</v>
      </c>
      <c r="I13" s="18">
        <v>0</v>
      </c>
      <c r="J13" s="18">
        <v>4655919.2257896084</v>
      </c>
      <c r="K13" s="18">
        <v>0</v>
      </c>
      <c r="L13" s="18">
        <v>132256.39000000097</v>
      </c>
      <c r="M13" s="18">
        <v>0</v>
      </c>
      <c r="N13" s="18">
        <v>33816431.160000049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1443352.0999999994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14029777.129999869</v>
      </c>
      <c r="AO13" s="18">
        <v>0</v>
      </c>
      <c r="AP13" s="18">
        <v>170010230.15999982</v>
      </c>
      <c r="AQ13" s="18">
        <v>0</v>
      </c>
      <c r="AR13" s="18">
        <v>0</v>
      </c>
      <c r="AS13" s="18">
        <v>0</v>
      </c>
      <c r="AT13" s="18">
        <v>43874312.499999732</v>
      </c>
      <c r="AU13" s="18">
        <v>0</v>
      </c>
      <c r="AV13" s="18">
        <v>9123021.2800000422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1189173.5300000745</v>
      </c>
      <c r="BC13" s="18">
        <v>0</v>
      </c>
      <c r="BD13" s="18">
        <v>3560104.969999962</v>
      </c>
      <c r="BE13" s="18">
        <v>0</v>
      </c>
      <c r="BF13" s="18">
        <v>0</v>
      </c>
      <c r="BG13" s="18">
        <v>0</v>
      </c>
      <c r="BH13" s="18">
        <v>5951.25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600</v>
      </c>
      <c r="BS13" s="18">
        <v>0</v>
      </c>
      <c r="BT13" s="18">
        <v>0</v>
      </c>
      <c r="BU13" s="18">
        <v>0</v>
      </c>
      <c r="BV13" s="18">
        <v>3000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3563199.9500000109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105736121.72000083</v>
      </c>
      <c r="CK13" s="18">
        <v>0</v>
      </c>
      <c r="CL13" s="18">
        <v>1618252.4099999934</v>
      </c>
      <c r="CM13" s="18">
        <v>0</v>
      </c>
      <c r="CN13" s="18">
        <v>6998360.9400000339</v>
      </c>
      <c r="CO13" s="18">
        <v>0</v>
      </c>
      <c r="CP13" s="18">
        <v>0</v>
      </c>
      <c r="CQ13" s="18">
        <v>0</v>
      </c>
      <c r="CR13" s="18">
        <v>1079970.4199999881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22782049.72000026</v>
      </c>
      <c r="DE13" s="18">
        <v>0</v>
      </c>
      <c r="DF13" s="18">
        <v>163832.62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106247196.11999586</v>
      </c>
      <c r="DY13" s="18">
        <v>0</v>
      </c>
      <c r="DZ13" s="18">
        <v>0</v>
      </c>
      <c r="EA13" s="18">
        <v>0</v>
      </c>
      <c r="EB13" s="18">
        <v>100618118.58000009</v>
      </c>
      <c r="EC13" s="18">
        <v>0</v>
      </c>
      <c r="ED13" s="18">
        <v>75360.010000000009</v>
      </c>
      <c r="EE13" s="18">
        <v>0</v>
      </c>
      <c r="EF13" s="18">
        <v>1129929.1599999995</v>
      </c>
      <c r="EG13" s="18">
        <v>0</v>
      </c>
      <c r="EH13" s="18">
        <v>24298078.209999386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296162.51999999932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696215509.01999581</v>
      </c>
      <c r="HW13" s="18">
        <v>0</v>
      </c>
    </row>
    <row r="14" spans="1:231" ht="12.75" customHeight="1">
      <c r="A14" s="57" t="s">
        <v>161</v>
      </c>
      <c r="B14" s="17">
        <v>2007</v>
      </c>
      <c r="C14" s="58" t="s">
        <v>162</v>
      </c>
      <c r="D14" s="19">
        <v>0</v>
      </c>
      <c r="E14" s="19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1167122.4100000001</v>
      </c>
      <c r="DE14" s="18">
        <v>0</v>
      </c>
      <c r="DF14" s="18">
        <v>274498.22000000009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0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0</v>
      </c>
      <c r="EY14" s="18">
        <v>0</v>
      </c>
      <c r="EZ14" s="18">
        <v>0</v>
      </c>
      <c r="FA14" s="18">
        <v>0</v>
      </c>
      <c r="FB14" s="18">
        <v>0</v>
      </c>
      <c r="FC14" s="18">
        <v>0</v>
      </c>
      <c r="FD14" s="18">
        <v>0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0</v>
      </c>
      <c r="FK14" s="18">
        <v>0</v>
      </c>
      <c r="FL14" s="18">
        <v>0</v>
      </c>
      <c r="FM14" s="18">
        <v>0</v>
      </c>
      <c r="FN14" s="18">
        <v>0</v>
      </c>
      <c r="FO14" s="18">
        <v>0</v>
      </c>
      <c r="FP14" s="19">
        <v>0</v>
      </c>
      <c r="FQ14" s="19">
        <v>0</v>
      </c>
      <c r="FR14" s="18">
        <v>0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348378666.8399992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349820287.46999919</v>
      </c>
      <c r="HW14" s="18">
        <v>0</v>
      </c>
    </row>
    <row r="15" spans="1:231" ht="12.75" customHeight="1">
      <c r="A15" s="57" t="s">
        <v>164</v>
      </c>
      <c r="B15" s="17">
        <v>3005</v>
      </c>
      <c r="C15" s="58" t="s">
        <v>165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89198215.549950406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1220770355.4698315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1309968571.0197818</v>
      </c>
      <c r="HW15" s="18">
        <v>0</v>
      </c>
    </row>
    <row r="16" spans="1:231" ht="12.75" customHeight="1">
      <c r="A16" s="57" t="s">
        <v>167</v>
      </c>
      <c r="B16" s="17">
        <v>3016</v>
      </c>
      <c r="C16" s="58" t="s">
        <v>165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469537152.12998199</v>
      </c>
      <c r="DE16" s="18">
        <v>0</v>
      </c>
      <c r="DF16" s="18">
        <v>45467481.359999798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0</v>
      </c>
      <c r="DO16" s="18">
        <v>0</v>
      </c>
      <c r="DP16" s="18">
        <v>0</v>
      </c>
      <c r="DQ16" s="18">
        <v>0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1991507254.3699923</v>
      </c>
      <c r="FQ16" s="19">
        <v>0</v>
      </c>
      <c r="FR16" s="18">
        <v>11084089.250000006</v>
      </c>
      <c r="FS16" s="18">
        <v>0</v>
      </c>
      <c r="FT16" s="18">
        <v>548974.73</v>
      </c>
      <c r="FU16" s="18">
        <v>0</v>
      </c>
      <c r="FV16" s="19">
        <v>600941785.13999832</v>
      </c>
      <c r="FW16" s="19">
        <v>0</v>
      </c>
      <c r="FX16" s="18">
        <v>4706262.8100000033</v>
      </c>
      <c r="FY16" s="18">
        <v>0</v>
      </c>
      <c r="FZ16" s="18">
        <v>596235522.32999825</v>
      </c>
      <c r="GA16" s="18">
        <v>0</v>
      </c>
      <c r="GB16" s="19">
        <v>1378932405.2499938</v>
      </c>
      <c r="GC16" s="19">
        <v>0</v>
      </c>
      <c r="GD16" s="18">
        <v>14546955.859999971</v>
      </c>
      <c r="GE16" s="18">
        <v>0</v>
      </c>
      <c r="GF16" s="18">
        <v>1364385449.3899939</v>
      </c>
      <c r="GG16" s="18">
        <v>0</v>
      </c>
      <c r="GH16" s="18">
        <v>6276252.0399999758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840257904.52998602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3353046044.4299612</v>
      </c>
      <c r="HW16" s="18">
        <v>0</v>
      </c>
    </row>
    <row r="17" spans="1:231" ht="12.75" customHeight="1">
      <c r="A17" s="59" t="s">
        <v>169</v>
      </c>
      <c r="B17" s="47">
        <v>9000</v>
      </c>
      <c r="C17" s="58" t="s">
        <v>170</v>
      </c>
      <c r="D17" s="48">
        <v>1291113234.9300053</v>
      </c>
      <c r="E17" s="48">
        <v>0</v>
      </c>
      <c r="F17" s="48">
        <v>243435725.88889056</v>
      </c>
      <c r="G17" s="48">
        <v>0</v>
      </c>
      <c r="H17" s="48">
        <v>481534438.82532489</v>
      </c>
      <c r="I17" s="48">
        <v>0</v>
      </c>
      <c r="J17" s="48">
        <v>566143070.21578991</v>
      </c>
      <c r="K17" s="48">
        <v>0</v>
      </c>
      <c r="L17" s="48">
        <v>37660551.719999999</v>
      </c>
      <c r="M17" s="48">
        <v>0</v>
      </c>
      <c r="N17" s="48">
        <v>1127865113.1400034</v>
      </c>
      <c r="O17" s="48">
        <v>0</v>
      </c>
      <c r="P17" s="48">
        <v>4418681.34</v>
      </c>
      <c r="Q17" s="48">
        <v>0</v>
      </c>
      <c r="R17" s="48">
        <v>112790753.56</v>
      </c>
      <c r="S17" s="48">
        <v>0</v>
      </c>
      <c r="T17" s="48">
        <v>0</v>
      </c>
      <c r="U17" s="48">
        <v>0</v>
      </c>
      <c r="V17" s="48">
        <v>2534030.29</v>
      </c>
      <c r="W17" s="48">
        <v>0</v>
      </c>
      <c r="X17" s="48">
        <v>0</v>
      </c>
      <c r="Y17" s="48">
        <v>0</v>
      </c>
      <c r="Z17" s="48">
        <v>117613423.39999983</v>
      </c>
      <c r="AA17" s="48">
        <v>0</v>
      </c>
      <c r="AB17" s="48">
        <v>18812916.32</v>
      </c>
      <c r="AC17" s="48">
        <v>0</v>
      </c>
      <c r="AD17" s="48">
        <v>12949061.24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17006519431.820156</v>
      </c>
      <c r="AK17" s="48">
        <v>0</v>
      </c>
      <c r="AL17" s="48">
        <v>3622442.5000000005</v>
      </c>
      <c r="AM17" s="48">
        <v>0</v>
      </c>
      <c r="AN17" s="48">
        <v>1446958915.0599689</v>
      </c>
      <c r="AO17" s="48">
        <v>0</v>
      </c>
      <c r="AP17" s="48">
        <v>8668689053.1799564</v>
      </c>
      <c r="AQ17" s="48">
        <v>0</v>
      </c>
      <c r="AR17" s="48">
        <v>0</v>
      </c>
      <c r="AS17" s="48">
        <v>0</v>
      </c>
      <c r="AT17" s="48">
        <v>238043477.6299997</v>
      </c>
      <c r="AU17" s="48">
        <v>0</v>
      </c>
      <c r="AV17" s="48">
        <v>276242348.439996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23813978.370000098</v>
      </c>
      <c r="BC17" s="48">
        <v>0</v>
      </c>
      <c r="BD17" s="48">
        <v>56745210.850001268</v>
      </c>
      <c r="BE17" s="48">
        <v>0</v>
      </c>
      <c r="BF17" s="48">
        <v>0</v>
      </c>
      <c r="BG17" s="48">
        <v>0</v>
      </c>
      <c r="BH17" s="48">
        <v>12223062.539999999</v>
      </c>
      <c r="BI17" s="48">
        <v>0</v>
      </c>
      <c r="BJ17" s="48">
        <v>26320093.170000002</v>
      </c>
      <c r="BK17" s="48">
        <v>0</v>
      </c>
      <c r="BL17" s="48">
        <v>17408293.900000002</v>
      </c>
      <c r="BM17" s="48">
        <v>0</v>
      </c>
      <c r="BN17" s="48">
        <v>47670.04</v>
      </c>
      <c r="BO17" s="48">
        <v>0</v>
      </c>
      <c r="BP17" s="48">
        <v>1690561.54</v>
      </c>
      <c r="BQ17" s="48">
        <v>0</v>
      </c>
      <c r="BR17" s="48">
        <v>390623.07</v>
      </c>
      <c r="BS17" s="48">
        <v>0</v>
      </c>
      <c r="BT17" s="48">
        <v>0</v>
      </c>
      <c r="BU17" s="48">
        <v>0</v>
      </c>
      <c r="BV17" s="48">
        <v>51451767.210000016</v>
      </c>
      <c r="BW17" s="48">
        <v>0</v>
      </c>
      <c r="BX17" s="48">
        <v>527126.48</v>
      </c>
      <c r="BY17" s="48">
        <v>0</v>
      </c>
      <c r="BZ17" s="48">
        <v>0</v>
      </c>
      <c r="CA17" s="48">
        <v>0</v>
      </c>
      <c r="CB17" s="48">
        <v>71013041.640000015</v>
      </c>
      <c r="CC17" s="48">
        <v>0</v>
      </c>
      <c r="CD17" s="48">
        <v>0</v>
      </c>
      <c r="CE17" s="48">
        <v>0</v>
      </c>
      <c r="CF17" s="48">
        <v>0</v>
      </c>
      <c r="CG17" s="48">
        <v>0</v>
      </c>
      <c r="CH17" s="48">
        <v>0</v>
      </c>
      <c r="CI17" s="48">
        <v>0</v>
      </c>
      <c r="CJ17" s="48">
        <v>3931553612.9599495</v>
      </c>
      <c r="CK17" s="48">
        <v>0</v>
      </c>
      <c r="CL17" s="48">
        <v>147547894.38000146</v>
      </c>
      <c r="CM17" s="48">
        <v>0</v>
      </c>
      <c r="CN17" s="48">
        <v>73685481.530000716</v>
      </c>
      <c r="CO17" s="48">
        <v>0</v>
      </c>
      <c r="CP17" s="48">
        <v>0</v>
      </c>
      <c r="CQ17" s="48">
        <v>0</v>
      </c>
      <c r="CR17" s="48">
        <v>557771572.76998973</v>
      </c>
      <c r="CS17" s="48">
        <v>0</v>
      </c>
      <c r="CT17" s="48">
        <v>0</v>
      </c>
      <c r="CU17" s="48">
        <v>0</v>
      </c>
      <c r="CV17" s="48">
        <v>0</v>
      </c>
      <c r="CW17" s="48">
        <v>0</v>
      </c>
      <c r="CX17" s="48">
        <v>0</v>
      </c>
      <c r="CY17" s="48">
        <v>0</v>
      </c>
      <c r="CZ17" s="48">
        <v>0</v>
      </c>
      <c r="DA17" s="48">
        <v>0</v>
      </c>
      <c r="DB17" s="48">
        <v>0</v>
      </c>
      <c r="DC17" s="48">
        <v>0</v>
      </c>
      <c r="DD17" s="48">
        <v>3113358826.519949</v>
      </c>
      <c r="DE17" s="48">
        <v>0</v>
      </c>
      <c r="DF17" s="48">
        <v>163643.91</v>
      </c>
      <c r="DG17" s="48">
        <v>0</v>
      </c>
      <c r="DH17" s="48">
        <v>0</v>
      </c>
      <c r="DI17" s="48">
        <v>0</v>
      </c>
      <c r="DJ17" s="48">
        <v>0</v>
      </c>
      <c r="DK17" s="48">
        <v>0</v>
      </c>
      <c r="DL17" s="48">
        <v>0</v>
      </c>
      <c r="DM17" s="48">
        <v>0</v>
      </c>
      <c r="DN17" s="48">
        <v>88541778.310000002</v>
      </c>
      <c r="DO17" s="48">
        <v>0</v>
      </c>
      <c r="DP17" s="48">
        <v>0</v>
      </c>
      <c r="DQ17" s="48">
        <v>0</v>
      </c>
      <c r="DR17" s="48">
        <v>0</v>
      </c>
      <c r="DS17" s="48">
        <v>0</v>
      </c>
      <c r="DT17" s="48">
        <v>10235.639999998806</v>
      </c>
      <c r="DU17" s="48">
        <v>0</v>
      </c>
      <c r="DV17" s="48">
        <v>2021614.2200000002</v>
      </c>
      <c r="DW17" s="48">
        <v>0</v>
      </c>
      <c r="DX17" s="48">
        <v>647090007.97945333</v>
      </c>
      <c r="DY17" s="48">
        <v>0</v>
      </c>
      <c r="DZ17" s="48">
        <v>0</v>
      </c>
      <c r="EA17" s="48">
        <v>0</v>
      </c>
      <c r="EB17" s="48">
        <v>1143961588.950002</v>
      </c>
      <c r="EC17" s="48">
        <v>0</v>
      </c>
      <c r="ED17" s="48">
        <v>4994950.05</v>
      </c>
      <c r="EE17" s="48">
        <v>0</v>
      </c>
      <c r="EF17" s="48">
        <v>282905800.31999999</v>
      </c>
      <c r="EG17" s="48">
        <v>0</v>
      </c>
      <c r="EH17" s="48">
        <v>633886368.79000127</v>
      </c>
      <c r="EI17" s="48">
        <v>0</v>
      </c>
      <c r="EJ17" s="48">
        <v>0</v>
      </c>
      <c r="EK17" s="48">
        <v>0</v>
      </c>
      <c r="EL17" s="48">
        <v>0</v>
      </c>
      <c r="EM17" s="48">
        <v>0</v>
      </c>
      <c r="EN17" s="48">
        <v>49750.539999999855</v>
      </c>
      <c r="EO17" s="48">
        <v>0</v>
      </c>
      <c r="EP17" s="48">
        <v>0</v>
      </c>
      <c r="EQ17" s="48">
        <v>0</v>
      </c>
      <c r="ER17" s="48">
        <v>4735979</v>
      </c>
      <c r="ES17" s="48">
        <v>0</v>
      </c>
      <c r="ET17" s="48">
        <v>0</v>
      </c>
      <c r="EU17" s="48">
        <v>0</v>
      </c>
      <c r="EV17" s="48">
        <v>0</v>
      </c>
      <c r="EW17" s="48">
        <v>0</v>
      </c>
      <c r="EX17" s="48">
        <v>88003020.930000007</v>
      </c>
      <c r="EY17" s="48">
        <v>0</v>
      </c>
      <c r="EZ17" s="48">
        <v>5453309820.9700623</v>
      </c>
      <c r="FA17" s="48">
        <v>0</v>
      </c>
      <c r="FB17" s="48">
        <v>10086036.969999999</v>
      </c>
      <c r="FC17" s="48">
        <v>0</v>
      </c>
      <c r="FD17" s="48">
        <v>800650690.61999893</v>
      </c>
      <c r="FE17" s="48">
        <v>0</v>
      </c>
      <c r="FF17" s="48">
        <v>0</v>
      </c>
      <c r="FG17" s="48">
        <v>0</v>
      </c>
      <c r="FH17" s="48">
        <v>0</v>
      </c>
      <c r="FI17" s="48">
        <v>0</v>
      </c>
      <c r="FJ17" s="48">
        <v>32124926.129999995</v>
      </c>
      <c r="FK17" s="48">
        <v>0</v>
      </c>
      <c r="FL17" s="48">
        <v>225182744.11000028</v>
      </c>
      <c r="FM17" s="48">
        <v>0</v>
      </c>
      <c r="FN17" s="48">
        <v>4588919.95</v>
      </c>
      <c r="FO17" s="48">
        <v>0</v>
      </c>
      <c r="FP17" s="48">
        <v>1905948056.0199969</v>
      </c>
      <c r="FQ17" s="48">
        <v>0</v>
      </c>
      <c r="FR17" s="48">
        <v>10497545.42</v>
      </c>
      <c r="FS17" s="48">
        <v>0</v>
      </c>
      <c r="FT17" s="48">
        <v>0</v>
      </c>
      <c r="FU17" s="48">
        <v>0</v>
      </c>
      <c r="FV17" s="48">
        <v>1114513116.119997</v>
      </c>
      <c r="FW17" s="48">
        <v>0</v>
      </c>
      <c r="FX17" s="48">
        <v>0</v>
      </c>
      <c r="FY17" s="48">
        <v>0</v>
      </c>
      <c r="FZ17" s="48">
        <v>1114513116.119997</v>
      </c>
      <c r="GA17" s="48">
        <v>0</v>
      </c>
      <c r="GB17" s="48">
        <v>780937394.48000002</v>
      </c>
      <c r="GC17" s="48">
        <v>0</v>
      </c>
      <c r="GD17" s="48">
        <v>590132.81999999995</v>
      </c>
      <c r="GE17" s="48">
        <v>0</v>
      </c>
      <c r="GF17" s="48">
        <v>780347261.65999997</v>
      </c>
      <c r="GG17" s="48">
        <v>0</v>
      </c>
      <c r="GH17" s="48">
        <v>18263277.66</v>
      </c>
      <c r="GI17" s="48">
        <v>0</v>
      </c>
      <c r="GJ17" s="48">
        <v>0</v>
      </c>
      <c r="GK17" s="48">
        <v>0</v>
      </c>
      <c r="GL17" s="48">
        <v>0</v>
      </c>
      <c r="GM17" s="48">
        <v>0</v>
      </c>
      <c r="GN17" s="48">
        <v>0</v>
      </c>
      <c r="GO17" s="48">
        <v>0</v>
      </c>
      <c r="GP17" s="48">
        <v>0</v>
      </c>
      <c r="GQ17" s="48">
        <v>0</v>
      </c>
      <c r="GR17" s="48">
        <v>0</v>
      </c>
      <c r="GS17" s="48">
        <v>0</v>
      </c>
      <c r="GT17" s="48">
        <v>0</v>
      </c>
      <c r="GU17" s="48">
        <v>0</v>
      </c>
      <c r="GV17" s="48">
        <v>0</v>
      </c>
      <c r="GW17" s="48">
        <v>0</v>
      </c>
      <c r="GX17" s="48">
        <v>0</v>
      </c>
      <c r="GY17" s="48">
        <v>0</v>
      </c>
      <c r="GZ17" s="48">
        <v>0</v>
      </c>
      <c r="HA17" s="48">
        <v>0</v>
      </c>
      <c r="HB17" s="48">
        <v>0</v>
      </c>
      <c r="HC17" s="48">
        <v>0</v>
      </c>
      <c r="HD17" s="48">
        <v>0</v>
      </c>
      <c r="HE17" s="48">
        <v>0</v>
      </c>
      <c r="HF17" s="48">
        <v>0</v>
      </c>
      <c r="HG17" s="48">
        <v>0</v>
      </c>
      <c r="HH17" s="48">
        <v>0</v>
      </c>
      <c r="HI17" s="48">
        <v>0</v>
      </c>
      <c r="HJ17" s="48">
        <v>0</v>
      </c>
      <c r="HK17" s="48">
        <v>0</v>
      </c>
      <c r="HL17" s="48">
        <v>0</v>
      </c>
      <c r="HM17" s="48">
        <v>0</v>
      </c>
      <c r="HN17" s="48">
        <v>0</v>
      </c>
      <c r="HO17" s="48">
        <v>0</v>
      </c>
      <c r="HP17" s="48">
        <v>0</v>
      </c>
      <c r="HQ17" s="48">
        <v>0</v>
      </c>
      <c r="HR17" s="48">
        <v>0</v>
      </c>
      <c r="HS17" s="48">
        <v>0</v>
      </c>
      <c r="HT17" s="48">
        <v>0</v>
      </c>
      <c r="HU17" s="48">
        <v>0</v>
      </c>
      <c r="HV17" s="48">
        <v>49797901462.609505</v>
      </c>
      <c r="HW17" s="48">
        <v>0</v>
      </c>
    </row>
    <row r="18" spans="1:231" ht="12.75" customHeight="1">
      <c r="A18" s="59" t="s">
        <v>172</v>
      </c>
      <c r="B18" s="47">
        <v>9001</v>
      </c>
      <c r="C18" s="58" t="s">
        <v>173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v>0</v>
      </c>
      <c r="BZ18" s="48">
        <v>0</v>
      </c>
      <c r="CA18" s="48">
        <v>0</v>
      </c>
      <c r="CB18" s="48">
        <v>0</v>
      </c>
      <c r="CC18" s="48">
        <v>0</v>
      </c>
      <c r="CD18" s="48">
        <v>0</v>
      </c>
      <c r="CE18" s="48">
        <v>0</v>
      </c>
      <c r="CF18" s="48">
        <v>0</v>
      </c>
      <c r="CG18" s="48">
        <v>0</v>
      </c>
      <c r="CH18" s="48">
        <v>0</v>
      </c>
      <c r="CI18" s="48">
        <v>0</v>
      </c>
      <c r="CJ18" s="48">
        <v>0</v>
      </c>
      <c r="CK18" s="48">
        <v>0</v>
      </c>
      <c r="CL18" s="48">
        <v>0</v>
      </c>
      <c r="CM18" s="48">
        <v>0</v>
      </c>
      <c r="CN18" s="48">
        <v>0</v>
      </c>
      <c r="CO18" s="48">
        <v>0</v>
      </c>
      <c r="CP18" s="48">
        <v>0</v>
      </c>
      <c r="CQ18" s="48">
        <v>0</v>
      </c>
      <c r="CR18" s="48">
        <v>0</v>
      </c>
      <c r="CS18" s="48">
        <v>0</v>
      </c>
      <c r="CT18" s="48">
        <v>0</v>
      </c>
      <c r="CU18" s="48">
        <v>0</v>
      </c>
      <c r="CV18" s="48">
        <v>0</v>
      </c>
      <c r="CW18" s="48">
        <v>0</v>
      </c>
      <c r="CX18" s="48">
        <v>0</v>
      </c>
      <c r="CY18" s="48">
        <v>0</v>
      </c>
      <c r="CZ18" s="48">
        <v>0</v>
      </c>
      <c r="DA18" s="48">
        <v>0</v>
      </c>
      <c r="DB18" s="48">
        <v>0</v>
      </c>
      <c r="DC18" s="48">
        <v>0</v>
      </c>
      <c r="DD18" s="48">
        <v>559902490.08993232</v>
      </c>
      <c r="DE18" s="48">
        <v>0</v>
      </c>
      <c r="DF18" s="48">
        <v>45741979.579999797</v>
      </c>
      <c r="DG18" s="48">
        <v>0</v>
      </c>
      <c r="DH18" s="48">
        <v>0</v>
      </c>
      <c r="DI18" s="48">
        <v>0</v>
      </c>
      <c r="DJ18" s="48">
        <v>0</v>
      </c>
      <c r="DK18" s="48">
        <v>0</v>
      </c>
      <c r="DL18" s="48">
        <v>0</v>
      </c>
      <c r="DM18" s="48">
        <v>0</v>
      </c>
      <c r="DN18" s="48">
        <v>0</v>
      </c>
      <c r="DO18" s="48">
        <v>0</v>
      </c>
      <c r="DP18" s="48">
        <v>0</v>
      </c>
      <c r="DQ18" s="48">
        <v>0</v>
      </c>
      <c r="DR18" s="48">
        <v>0</v>
      </c>
      <c r="DS18" s="48">
        <v>0</v>
      </c>
      <c r="DT18" s="48">
        <v>0</v>
      </c>
      <c r="DU18" s="48">
        <v>0</v>
      </c>
      <c r="DV18" s="48">
        <v>0</v>
      </c>
      <c r="DW18" s="48">
        <v>0</v>
      </c>
      <c r="DX18" s="48">
        <v>0</v>
      </c>
      <c r="DY18" s="48">
        <v>0</v>
      </c>
      <c r="DZ18" s="48">
        <v>0</v>
      </c>
      <c r="EA18" s="48">
        <v>0</v>
      </c>
      <c r="EB18" s="48">
        <v>0</v>
      </c>
      <c r="EC18" s="48">
        <v>0</v>
      </c>
      <c r="ED18" s="48">
        <v>0</v>
      </c>
      <c r="EE18" s="48">
        <v>0</v>
      </c>
      <c r="EF18" s="48">
        <v>0</v>
      </c>
      <c r="EG18" s="48">
        <v>0</v>
      </c>
      <c r="EH18" s="48">
        <v>0</v>
      </c>
      <c r="EI18" s="48">
        <v>0</v>
      </c>
      <c r="EJ18" s="48">
        <v>0</v>
      </c>
      <c r="EK18" s="48">
        <v>0</v>
      </c>
      <c r="EL18" s="48">
        <v>0</v>
      </c>
      <c r="EM18" s="48">
        <v>0</v>
      </c>
      <c r="EN18" s="48">
        <v>0</v>
      </c>
      <c r="EO18" s="48">
        <v>0</v>
      </c>
      <c r="EP18" s="48">
        <v>0</v>
      </c>
      <c r="EQ18" s="48">
        <v>0</v>
      </c>
      <c r="ER18" s="48">
        <v>0</v>
      </c>
      <c r="ES18" s="48">
        <v>0</v>
      </c>
      <c r="ET18" s="48">
        <v>0</v>
      </c>
      <c r="EU18" s="48">
        <v>0</v>
      </c>
      <c r="EV18" s="48">
        <v>0</v>
      </c>
      <c r="EW18" s="48">
        <v>0</v>
      </c>
      <c r="EX18" s="48">
        <v>0</v>
      </c>
      <c r="EY18" s="48">
        <v>0</v>
      </c>
      <c r="EZ18" s="48">
        <v>0</v>
      </c>
      <c r="FA18" s="48">
        <v>0</v>
      </c>
      <c r="FB18" s="48">
        <v>0</v>
      </c>
      <c r="FC18" s="48">
        <v>0</v>
      </c>
      <c r="FD18" s="48">
        <v>0</v>
      </c>
      <c r="FE18" s="48">
        <v>0</v>
      </c>
      <c r="FF18" s="48">
        <v>0</v>
      </c>
      <c r="FG18" s="48">
        <v>0</v>
      </c>
      <c r="FH18" s="48">
        <v>0</v>
      </c>
      <c r="FI18" s="48">
        <v>0</v>
      </c>
      <c r="FJ18" s="48">
        <v>0</v>
      </c>
      <c r="FK18" s="48">
        <v>0</v>
      </c>
      <c r="FL18" s="48">
        <v>0</v>
      </c>
      <c r="FM18" s="48">
        <v>0</v>
      </c>
      <c r="FN18" s="48">
        <v>0</v>
      </c>
      <c r="FO18" s="48">
        <v>0</v>
      </c>
      <c r="FP18" s="48">
        <v>1991507254.3699923</v>
      </c>
      <c r="FQ18" s="48">
        <v>0</v>
      </c>
      <c r="FR18" s="48">
        <v>11084089.250000006</v>
      </c>
      <c r="FS18" s="48">
        <v>0</v>
      </c>
      <c r="FT18" s="48">
        <v>548974.73</v>
      </c>
      <c r="FU18" s="48">
        <v>0</v>
      </c>
      <c r="FV18" s="48">
        <v>600941785.13999832</v>
      </c>
      <c r="FW18" s="48">
        <v>0</v>
      </c>
      <c r="FX18" s="48">
        <v>4706262.8100000033</v>
      </c>
      <c r="FY18" s="48">
        <v>0</v>
      </c>
      <c r="FZ18" s="48">
        <v>596235522.32999825</v>
      </c>
      <c r="GA18" s="48">
        <v>0</v>
      </c>
      <c r="GB18" s="48">
        <v>1378932405.2499938</v>
      </c>
      <c r="GC18" s="48">
        <v>0</v>
      </c>
      <c r="GD18" s="48">
        <v>14546955.859999971</v>
      </c>
      <c r="GE18" s="48">
        <v>0</v>
      </c>
      <c r="GF18" s="48">
        <v>1364385449.3899939</v>
      </c>
      <c r="GG18" s="48">
        <v>0</v>
      </c>
      <c r="GH18" s="48">
        <v>6276252.0399999758</v>
      </c>
      <c r="GI18" s="48">
        <v>0</v>
      </c>
      <c r="GJ18" s="48">
        <v>0</v>
      </c>
      <c r="GK18" s="48">
        <v>0</v>
      </c>
      <c r="GL18" s="48">
        <v>0</v>
      </c>
      <c r="GM18" s="48">
        <v>0</v>
      </c>
      <c r="GN18" s="48">
        <v>0</v>
      </c>
      <c r="GO18" s="48">
        <v>0</v>
      </c>
      <c r="GP18" s="48">
        <v>2409406926.8398166</v>
      </c>
      <c r="GQ18" s="48">
        <v>0</v>
      </c>
      <c r="GR18" s="48">
        <v>0</v>
      </c>
      <c r="GS18" s="48">
        <v>0</v>
      </c>
      <c r="GT18" s="48">
        <v>0</v>
      </c>
      <c r="GU18" s="48">
        <v>0</v>
      </c>
      <c r="GV18" s="48">
        <v>0</v>
      </c>
      <c r="GW18" s="48">
        <v>0</v>
      </c>
      <c r="GX18" s="48">
        <v>0</v>
      </c>
      <c r="GY18" s="48">
        <v>0</v>
      </c>
      <c r="GZ18" s="48">
        <v>0</v>
      </c>
      <c r="HA18" s="48">
        <v>0</v>
      </c>
      <c r="HB18" s="48">
        <v>0</v>
      </c>
      <c r="HC18" s="48">
        <v>0</v>
      </c>
      <c r="HD18" s="48">
        <v>0</v>
      </c>
      <c r="HE18" s="48">
        <v>0</v>
      </c>
      <c r="HF18" s="48">
        <v>0</v>
      </c>
      <c r="HG18" s="48">
        <v>0</v>
      </c>
      <c r="HH18" s="48">
        <v>0</v>
      </c>
      <c r="HI18" s="48">
        <v>0</v>
      </c>
      <c r="HJ18" s="48">
        <v>0</v>
      </c>
      <c r="HK18" s="48">
        <v>0</v>
      </c>
      <c r="HL18" s="48">
        <v>0</v>
      </c>
      <c r="HM18" s="48">
        <v>0</v>
      </c>
      <c r="HN18" s="48">
        <v>0</v>
      </c>
      <c r="HO18" s="48">
        <v>0</v>
      </c>
      <c r="HP18" s="48">
        <v>0</v>
      </c>
      <c r="HQ18" s="48">
        <v>0</v>
      </c>
      <c r="HR18" s="48">
        <v>0</v>
      </c>
      <c r="HS18" s="48">
        <v>0</v>
      </c>
      <c r="HT18" s="48">
        <v>0</v>
      </c>
      <c r="HU18" s="48">
        <v>0</v>
      </c>
      <c r="HV18" s="48">
        <v>5012834902.9197426</v>
      </c>
      <c r="HW18" s="48">
        <v>0</v>
      </c>
    </row>
    <row r="19" spans="1:231" ht="12.75" customHeight="1">
      <c r="A19" s="59" t="s">
        <v>175</v>
      </c>
      <c r="B19" s="47">
        <v>9003</v>
      </c>
      <c r="C19" s="58" t="s">
        <v>176</v>
      </c>
      <c r="D19" s="48">
        <v>1291113234.9300053</v>
      </c>
      <c r="E19" s="48">
        <v>0</v>
      </c>
      <c r="F19" s="48">
        <v>243435725.88889056</v>
      </c>
      <c r="G19" s="48">
        <v>0</v>
      </c>
      <c r="H19" s="48">
        <v>481534438.82532489</v>
      </c>
      <c r="I19" s="48">
        <v>0</v>
      </c>
      <c r="J19" s="48">
        <v>566143070.21578991</v>
      </c>
      <c r="K19" s="48">
        <v>0</v>
      </c>
      <c r="L19" s="48">
        <v>37660551.719999999</v>
      </c>
      <c r="M19" s="48">
        <v>0</v>
      </c>
      <c r="N19" s="48">
        <v>1127865113.1400034</v>
      </c>
      <c r="O19" s="48">
        <v>0</v>
      </c>
      <c r="P19" s="48">
        <v>4418681.34</v>
      </c>
      <c r="Q19" s="48">
        <v>0</v>
      </c>
      <c r="R19" s="48">
        <v>112790753.56</v>
      </c>
      <c r="S19" s="48">
        <v>0</v>
      </c>
      <c r="T19" s="48">
        <v>0</v>
      </c>
      <c r="U19" s="48">
        <v>0</v>
      </c>
      <c r="V19" s="48">
        <v>2534030.29</v>
      </c>
      <c r="W19" s="48">
        <v>0</v>
      </c>
      <c r="X19" s="48">
        <v>0</v>
      </c>
      <c r="Y19" s="48">
        <v>0</v>
      </c>
      <c r="Z19" s="48">
        <v>117613423.39999983</v>
      </c>
      <c r="AA19" s="48">
        <v>0</v>
      </c>
      <c r="AB19" s="48">
        <v>18812916.32</v>
      </c>
      <c r="AC19" s="48">
        <v>0</v>
      </c>
      <c r="AD19" s="48">
        <v>12949061.24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17006519431.820156</v>
      </c>
      <c r="AK19" s="48">
        <v>0</v>
      </c>
      <c r="AL19" s="48">
        <v>3622442.5000000005</v>
      </c>
      <c r="AM19" s="48">
        <v>0</v>
      </c>
      <c r="AN19" s="48">
        <v>1446958915.0599689</v>
      </c>
      <c r="AO19" s="48">
        <v>0</v>
      </c>
      <c r="AP19" s="48">
        <v>8668689053.1799564</v>
      </c>
      <c r="AQ19" s="48">
        <v>0</v>
      </c>
      <c r="AR19" s="48">
        <v>0</v>
      </c>
      <c r="AS19" s="48">
        <v>0</v>
      </c>
      <c r="AT19" s="48">
        <v>238043477.6299997</v>
      </c>
      <c r="AU19" s="48">
        <v>0</v>
      </c>
      <c r="AV19" s="48">
        <v>276242348.439996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23813978.370000098</v>
      </c>
      <c r="BC19" s="48">
        <v>0</v>
      </c>
      <c r="BD19" s="48">
        <v>56745210.850001268</v>
      </c>
      <c r="BE19" s="48">
        <v>0</v>
      </c>
      <c r="BF19" s="48">
        <v>0</v>
      </c>
      <c r="BG19" s="48">
        <v>0</v>
      </c>
      <c r="BH19" s="48">
        <v>12223062.539999999</v>
      </c>
      <c r="BI19" s="48">
        <v>0</v>
      </c>
      <c r="BJ19" s="48">
        <v>26320093.170000002</v>
      </c>
      <c r="BK19" s="48">
        <v>0</v>
      </c>
      <c r="BL19" s="48">
        <v>17408293.900000002</v>
      </c>
      <c r="BM19" s="48">
        <v>0</v>
      </c>
      <c r="BN19" s="48">
        <v>47670.04</v>
      </c>
      <c r="BO19" s="48">
        <v>0</v>
      </c>
      <c r="BP19" s="48">
        <v>1690561.54</v>
      </c>
      <c r="BQ19" s="48">
        <v>0</v>
      </c>
      <c r="BR19" s="48">
        <v>390623.07</v>
      </c>
      <c r="BS19" s="48">
        <v>0</v>
      </c>
      <c r="BT19" s="48">
        <v>0</v>
      </c>
      <c r="BU19" s="48">
        <v>0</v>
      </c>
      <c r="BV19" s="48">
        <v>51451767.210000016</v>
      </c>
      <c r="BW19" s="48">
        <v>0</v>
      </c>
      <c r="BX19" s="48">
        <v>527126.48</v>
      </c>
      <c r="BY19" s="48">
        <v>0</v>
      </c>
      <c r="BZ19" s="48">
        <v>0</v>
      </c>
      <c r="CA19" s="48">
        <v>0</v>
      </c>
      <c r="CB19" s="48">
        <v>71013041.640000015</v>
      </c>
      <c r="CC19" s="48">
        <v>0</v>
      </c>
      <c r="CD19" s="48">
        <v>0</v>
      </c>
      <c r="CE19" s="48">
        <v>0</v>
      </c>
      <c r="CF19" s="48">
        <v>0</v>
      </c>
      <c r="CG19" s="48">
        <v>0</v>
      </c>
      <c r="CH19" s="48">
        <v>0</v>
      </c>
      <c r="CI19" s="48">
        <v>0</v>
      </c>
      <c r="CJ19" s="48">
        <v>3931553612.9599495</v>
      </c>
      <c r="CK19" s="48">
        <v>0</v>
      </c>
      <c r="CL19" s="48">
        <v>147547894.38000146</v>
      </c>
      <c r="CM19" s="48">
        <v>0</v>
      </c>
      <c r="CN19" s="48">
        <v>73685481.530000716</v>
      </c>
      <c r="CO19" s="48">
        <v>0</v>
      </c>
      <c r="CP19" s="48">
        <v>0</v>
      </c>
      <c r="CQ19" s="48">
        <v>0</v>
      </c>
      <c r="CR19" s="48">
        <v>557771572.76998973</v>
      </c>
      <c r="CS19" s="48">
        <v>0</v>
      </c>
      <c r="CT19" s="48">
        <v>0</v>
      </c>
      <c r="CU19" s="48">
        <v>0</v>
      </c>
      <c r="CV19" s="48">
        <v>0</v>
      </c>
      <c r="CW19" s="48">
        <v>0</v>
      </c>
      <c r="CX19" s="48">
        <v>0</v>
      </c>
      <c r="CY19" s="48">
        <v>0</v>
      </c>
      <c r="CZ19" s="48">
        <v>0</v>
      </c>
      <c r="DA19" s="48">
        <v>0</v>
      </c>
      <c r="DB19" s="48">
        <v>0</v>
      </c>
      <c r="DC19" s="48">
        <v>0</v>
      </c>
      <c r="DD19" s="48">
        <v>3673261316.6098814</v>
      </c>
      <c r="DE19" s="48">
        <v>0</v>
      </c>
      <c r="DF19" s="48">
        <v>45905623.489999793</v>
      </c>
      <c r="DG19" s="48">
        <v>0</v>
      </c>
      <c r="DH19" s="48">
        <v>0</v>
      </c>
      <c r="DI19" s="48">
        <v>0</v>
      </c>
      <c r="DJ19" s="48">
        <v>0</v>
      </c>
      <c r="DK19" s="48">
        <v>0</v>
      </c>
      <c r="DL19" s="48">
        <v>0</v>
      </c>
      <c r="DM19" s="48">
        <v>0</v>
      </c>
      <c r="DN19" s="48">
        <v>88541778.310000002</v>
      </c>
      <c r="DO19" s="48">
        <v>0</v>
      </c>
      <c r="DP19" s="48">
        <v>0</v>
      </c>
      <c r="DQ19" s="48">
        <v>0</v>
      </c>
      <c r="DR19" s="48">
        <v>0</v>
      </c>
      <c r="DS19" s="48">
        <v>0</v>
      </c>
      <c r="DT19" s="48">
        <v>10235.639999998806</v>
      </c>
      <c r="DU19" s="48">
        <v>0</v>
      </c>
      <c r="DV19" s="48">
        <v>2021614.2200000002</v>
      </c>
      <c r="DW19" s="48">
        <v>0</v>
      </c>
      <c r="DX19" s="48">
        <v>647090007.97945333</v>
      </c>
      <c r="DY19" s="48">
        <v>0</v>
      </c>
      <c r="DZ19" s="48">
        <v>0</v>
      </c>
      <c r="EA19" s="48">
        <v>0</v>
      </c>
      <c r="EB19" s="48">
        <v>1143961588.950002</v>
      </c>
      <c r="EC19" s="48">
        <v>0</v>
      </c>
      <c r="ED19" s="48">
        <v>4994950.05</v>
      </c>
      <c r="EE19" s="48">
        <v>0</v>
      </c>
      <c r="EF19" s="48">
        <v>282905800.31999999</v>
      </c>
      <c r="EG19" s="48">
        <v>0</v>
      </c>
      <c r="EH19" s="48">
        <v>633886368.79000127</v>
      </c>
      <c r="EI19" s="48">
        <v>0</v>
      </c>
      <c r="EJ19" s="48">
        <v>0</v>
      </c>
      <c r="EK19" s="48">
        <v>0</v>
      </c>
      <c r="EL19" s="48">
        <v>0</v>
      </c>
      <c r="EM19" s="48">
        <v>0</v>
      </c>
      <c r="EN19" s="48">
        <v>49750.539999999855</v>
      </c>
      <c r="EO19" s="48">
        <v>0</v>
      </c>
      <c r="EP19" s="48">
        <v>0</v>
      </c>
      <c r="EQ19" s="48">
        <v>0</v>
      </c>
      <c r="ER19" s="48">
        <v>4735979</v>
      </c>
      <c r="ES19" s="48">
        <v>0</v>
      </c>
      <c r="ET19" s="48">
        <v>0</v>
      </c>
      <c r="EU19" s="48">
        <v>0</v>
      </c>
      <c r="EV19" s="48">
        <v>0</v>
      </c>
      <c r="EW19" s="48">
        <v>0</v>
      </c>
      <c r="EX19" s="48">
        <v>88003020.930000007</v>
      </c>
      <c r="EY19" s="48">
        <v>0</v>
      </c>
      <c r="EZ19" s="48">
        <v>5453309820.9700623</v>
      </c>
      <c r="FA19" s="48">
        <v>0</v>
      </c>
      <c r="FB19" s="48">
        <v>10086036.969999999</v>
      </c>
      <c r="FC19" s="48">
        <v>0</v>
      </c>
      <c r="FD19" s="48">
        <v>800650690.61999893</v>
      </c>
      <c r="FE19" s="48">
        <v>0</v>
      </c>
      <c r="FF19" s="48">
        <v>0</v>
      </c>
      <c r="FG19" s="48">
        <v>0</v>
      </c>
      <c r="FH19" s="48">
        <v>0</v>
      </c>
      <c r="FI19" s="48">
        <v>0</v>
      </c>
      <c r="FJ19" s="48">
        <v>32124926.129999995</v>
      </c>
      <c r="FK19" s="48">
        <v>0</v>
      </c>
      <c r="FL19" s="48">
        <v>225182744.11000028</v>
      </c>
      <c r="FM19" s="48">
        <v>0</v>
      </c>
      <c r="FN19" s="48">
        <v>4588919.95</v>
      </c>
      <c r="FO19" s="48">
        <v>0</v>
      </c>
      <c r="FP19" s="48">
        <v>3897455310.3899889</v>
      </c>
      <c r="FQ19" s="48">
        <v>0</v>
      </c>
      <c r="FR19" s="48">
        <v>21581634.670000006</v>
      </c>
      <c r="FS19" s="48">
        <v>0</v>
      </c>
      <c r="FT19" s="48">
        <v>548974.73</v>
      </c>
      <c r="FU19" s="48">
        <v>0</v>
      </c>
      <c r="FV19" s="48">
        <v>1715454901.2599955</v>
      </c>
      <c r="FW19" s="48">
        <v>0</v>
      </c>
      <c r="FX19" s="48">
        <v>4706262.8100000033</v>
      </c>
      <c r="FY19" s="48">
        <v>0</v>
      </c>
      <c r="FZ19" s="48">
        <v>1710748638.4499953</v>
      </c>
      <c r="GA19" s="48">
        <v>0</v>
      </c>
      <c r="GB19" s="48">
        <v>2159869799.7299938</v>
      </c>
      <c r="GC19" s="48">
        <v>0</v>
      </c>
      <c r="GD19" s="48">
        <v>15137088.679999972</v>
      </c>
      <c r="GE19" s="48">
        <v>0</v>
      </c>
      <c r="GF19" s="48">
        <v>2144732711.049994</v>
      </c>
      <c r="GG19" s="48">
        <v>0</v>
      </c>
      <c r="GH19" s="48">
        <v>24539529.699999977</v>
      </c>
      <c r="GI19" s="48">
        <v>0</v>
      </c>
      <c r="GJ19" s="48">
        <v>0</v>
      </c>
      <c r="GK19" s="48">
        <v>0</v>
      </c>
      <c r="GL19" s="48">
        <v>0</v>
      </c>
      <c r="GM19" s="48">
        <v>0</v>
      </c>
      <c r="GN19" s="48">
        <v>0</v>
      </c>
      <c r="GO19" s="48">
        <v>0</v>
      </c>
      <c r="GP19" s="48">
        <v>2409406926.8398166</v>
      </c>
      <c r="GQ19" s="48">
        <v>0</v>
      </c>
      <c r="GR19" s="48">
        <v>0</v>
      </c>
      <c r="GS19" s="48">
        <v>0</v>
      </c>
      <c r="GT19" s="48">
        <v>0</v>
      </c>
      <c r="GU19" s="48">
        <v>0</v>
      </c>
      <c r="GV19" s="48">
        <v>0</v>
      </c>
      <c r="GW19" s="48">
        <v>0</v>
      </c>
      <c r="GX19" s="48">
        <v>0</v>
      </c>
      <c r="GY19" s="48">
        <v>0</v>
      </c>
      <c r="GZ19" s="48">
        <v>0</v>
      </c>
      <c r="HA19" s="48">
        <v>0</v>
      </c>
      <c r="HB19" s="48">
        <v>0</v>
      </c>
      <c r="HC19" s="48">
        <v>0</v>
      </c>
      <c r="HD19" s="48">
        <v>0</v>
      </c>
      <c r="HE19" s="48">
        <v>0</v>
      </c>
      <c r="HF19" s="48">
        <v>0</v>
      </c>
      <c r="HG19" s="48">
        <v>0</v>
      </c>
      <c r="HH19" s="48">
        <v>0</v>
      </c>
      <c r="HI19" s="48">
        <v>0</v>
      </c>
      <c r="HJ19" s="48">
        <v>0</v>
      </c>
      <c r="HK19" s="48">
        <v>0</v>
      </c>
      <c r="HL19" s="48">
        <v>0</v>
      </c>
      <c r="HM19" s="48">
        <v>0</v>
      </c>
      <c r="HN19" s="48">
        <v>0</v>
      </c>
      <c r="HO19" s="48">
        <v>0</v>
      </c>
      <c r="HP19" s="48">
        <v>0</v>
      </c>
      <c r="HQ19" s="48">
        <v>0</v>
      </c>
      <c r="HR19" s="48">
        <v>0</v>
      </c>
      <c r="HS19" s="48">
        <v>0</v>
      </c>
      <c r="HT19" s="48">
        <v>0</v>
      </c>
      <c r="HU19" s="48">
        <v>0</v>
      </c>
      <c r="HV19" s="48">
        <v>54810736365.529251</v>
      </c>
      <c r="HW19" s="48">
        <v>0</v>
      </c>
    </row>
    <row r="20" spans="1:231" ht="12.75" customHeight="1"/>
    <row r="21" spans="1:231" ht="12.75" customHeight="1"/>
    <row r="22" spans="1:231" ht="12.75" customHeight="1"/>
    <row r="23" spans="1:231" ht="12.75" customHeight="1"/>
    <row r="24" spans="1:231" ht="12.75" customHeigh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C55B-C8A3-44D1-A22D-706CE74F002B}">
  <dimension ref="A1:HW24"/>
  <sheetViews>
    <sheetView showGridLines="0" zoomScale="80" zoomScaleNormal="80" workbookViewId="0">
      <pane xSplit="3" ySplit="6" topLeftCell="D7" activePane="bottomRight" state="frozen"/>
      <selection activeCell="C34" sqref="C34"/>
      <selection pane="topRight" activeCell="C34" sqref="C34"/>
      <selection pane="bottomLeft" activeCell="C34" sqref="C34"/>
      <selection pane="bottomRight" activeCell="D7" sqref="D7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3320312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5</v>
      </c>
      <c r="B2" s="2"/>
      <c r="C2" s="2"/>
    </row>
    <row r="3" spans="1:231" ht="15" customHeight="1">
      <c r="A3" s="5" t="s">
        <v>306</v>
      </c>
      <c r="B3" s="2"/>
      <c r="C3" s="2"/>
    </row>
    <row r="4" spans="1:231" ht="15" customHeight="1"/>
    <row r="5" spans="1:231" ht="22.5" customHeight="1">
      <c r="D5" s="99">
        <v>701</v>
      </c>
      <c r="E5" s="100"/>
      <c r="F5" s="99">
        <v>900</v>
      </c>
      <c r="G5" s="100"/>
      <c r="H5" s="99">
        <v>901</v>
      </c>
      <c r="I5" s="100"/>
      <c r="J5" s="99">
        <v>902</v>
      </c>
      <c r="K5" s="100"/>
      <c r="L5" s="99">
        <v>702</v>
      </c>
      <c r="M5" s="100"/>
      <c r="N5" s="99">
        <v>703</v>
      </c>
      <c r="O5" s="100"/>
      <c r="P5" s="99">
        <v>704</v>
      </c>
      <c r="Q5" s="100"/>
      <c r="R5" s="99">
        <v>705</v>
      </c>
      <c r="S5" s="100"/>
      <c r="T5" s="99">
        <v>706</v>
      </c>
      <c r="U5" s="100"/>
      <c r="V5" s="99">
        <v>707</v>
      </c>
      <c r="W5" s="100"/>
      <c r="X5" s="99">
        <v>708</v>
      </c>
      <c r="Y5" s="100"/>
      <c r="Z5" s="99">
        <v>710</v>
      </c>
      <c r="AA5" s="100"/>
      <c r="AB5" s="99">
        <v>711</v>
      </c>
      <c r="AC5" s="100"/>
      <c r="AD5" s="99">
        <v>712</v>
      </c>
      <c r="AE5" s="100"/>
      <c r="AF5" s="99">
        <v>713</v>
      </c>
      <c r="AG5" s="100"/>
      <c r="AH5" s="99">
        <v>714</v>
      </c>
      <c r="AI5" s="100"/>
      <c r="AJ5" s="99" t="s">
        <v>160</v>
      </c>
      <c r="AK5" s="100"/>
      <c r="AL5" s="99">
        <v>903</v>
      </c>
      <c r="AM5" s="100"/>
      <c r="AN5" s="99">
        <v>716</v>
      </c>
      <c r="AO5" s="100"/>
      <c r="AP5" s="99">
        <v>717</v>
      </c>
      <c r="AQ5" s="100"/>
      <c r="AR5" s="99">
        <v>718</v>
      </c>
      <c r="AS5" s="100"/>
      <c r="AT5" s="99">
        <v>719</v>
      </c>
      <c r="AU5" s="100"/>
      <c r="AV5" s="99">
        <v>720</v>
      </c>
      <c r="AW5" s="100"/>
      <c r="AX5" s="99">
        <v>721</v>
      </c>
      <c r="AY5" s="100"/>
      <c r="AZ5" s="99">
        <v>722</v>
      </c>
      <c r="BA5" s="100"/>
      <c r="BB5" s="99">
        <v>723</v>
      </c>
      <c r="BC5" s="100"/>
      <c r="BD5" s="99">
        <v>724</v>
      </c>
      <c r="BE5" s="100"/>
      <c r="BF5" s="99">
        <v>725</v>
      </c>
      <c r="BG5" s="100"/>
      <c r="BH5" s="99">
        <v>726</v>
      </c>
      <c r="BI5" s="100"/>
      <c r="BJ5" s="99">
        <v>727</v>
      </c>
      <c r="BK5" s="100"/>
      <c r="BL5" s="99">
        <v>728</v>
      </c>
      <c r="BM5" s="100"/>
      <c r="BN5" s="99">
        <v>729</v>
      </c>
      <c r="BO5" s="100"/>
      <c r="BP5" s="99">
        <v>730</v>
      </c>
      <c r="BQ5" s="100"/>
      <c r="BR5" s="99">
        <v>731</v>
      </c>
      <c r="BS5" s="100"/>
      <c r="BT5" s="99">
        <v>732</v>
      </c>
      <c r="BU5" s="100"/>
      <c r="BV5" s="99">
        <v>733</v>
      </c>
      <c r="BW5" s="100"/>
      <c r="BX5" s="99">
        <v>734</v>
      </c>
      <c r="BY5" s="100"/>
      <c r="BZ5" s="99">
        <v>735</v>
      </c>
      <c r="CA5" s="100"/>
      <c r="CB5" s="99">
        <v>736</v>
      </c>
      <c r="CC5" s="100"/>
      <c r="CD5" s="99">
        <v>737</v>
      </c>
      <c r="CE5" s="100"/>
      <c r="CF5" s="99">
        <v>738</v>
      </c>
      <c r="CG5" s="100"/>
      <c r="CH5" s="99">
        <v>739</v>
      </c>
      <c r="CI5" s="100"/>
      <c r="CJ5" s="99">
        <v>740</v>
      </c>
      <c r="CK5" s="100"/>
      <c r="CL5" s="99">
        <v>741</v>
      </c>
      <c r="CM5" s="100"/>
      <c r="CN5" s="99">
        <v>742</v>
      </c>
      <c r="CO5" s="100"/>
      <c r="CP5" s="99">
        <v>743</v>
      </c>
      <c r="CQ5" s="100"/>
      <c r="CR5" s="99">
        <v>744</v>
      </c>
      <c r="CS5" s="100"/>
      <c r="CT5" s="99">
        <v>745</v>
      </c>
      <c r="CU5" s="100"/>
      <c r="CV5" s="99">
        <v>746</v>
      </c>
      <c r="CW5" s="100"/>
      <c r="CX5" s="99">
        <v>747</v>
      </c>
      <c r="CY5" s="100"/>
      <c r="CZ5" s="99">
        <v>748</v>
      </c>
      <c r="DA5" s="100"/>
      <c r="DB5" s="99">
        <v>749</v>
      </c>
      <c r="DC5" s="100"/>
      <c r="DD5" s="99">
        <v>750</v>
      </c>
      <c r="DE5" s="100"/>
      <c r="DF5" s="99">
        <v>751</v>
      </c>
      <c r="DG5" s="100"/>
      <c r="DH5" s="99">
        <v>752</v>
      </c>
      <c r="DI5" s="100"/>
      <c r="DJ5" s="99">
        <v>753</v>
      </c>
      <c r="DK5" s="100"/>
      <c r="DL5" s="99">
        <v>754</v>
      </c>
      <c r="DM5" s="100"/>
      <c r="DN5" s="99">
        <v>755</v>
      </c>
      <c r="DO5" s="100"/>
      <c r="DP5" s="99">
        <v>756</v>
      </c>
      <c r="DQ5" s="100"/>
      <c r="DR5" s="99">
        <v>757</v>
      </c>
      <c r="DS5" s="100"/>
      <c r="DT5" s="99">
        <v>758</v>
      </c>
      <c r="DU5" s="100"/>
      <c r="DV5" s="99">
        <v>759</v>
      </c>
      <c r="DW5" s="100"/>
      <c r="DX5" s="99">
        <v>760</v>
      </c>
      <c r="DY5" s="100"/>
      <c r="DZ5" s="99">
        <v>761</v>
      </c>
      <c r="EA5" s="100"/>
      <c r="EB5" s="99">
        <v>765</v>
      </c>
      <c r="EC5" s="100"/>
      <c r="ED5" s="99">
        <v>766</v>
      </c>
      <c r="EE5" s="100"/>
      <c r="EF5" s="99">
        <v>767</v>
      </c>
      <c r="EG5" s="100"/>
      <c r="EH5" s="99">
        <v>768</v>
      </c>
      <c r="EI5" s="100"/>
      <c r="EJ5" s="99">
        <v>769</v>
      </c>
      <c r="EK5" s="100"/>
      <c r="EL5" s="99">
        <v>770</v>
      </c>
      <c r="EM5" s="100"/>
      <c r="EN5" s="99">
        <v>771</v>
      </c>
      <c r="EO5" s="100"/>
      <c r="EP5" s="99">
        <v>772</v>
      </c>
      <c r="EQ5" s="100"/>
      <c r="ER5" s="99">
        <v>773</v>
      </c>
      <c r="ES5" s="100"/>
      <c r="ET5" s="99">
        <v>774</v>
      </c>
      <c r="EU5" s="100"/>
      <c r="EV5" s="99">
        <v>775</v>
      </c>
      <c r="EW5" s="100"/>
      <c r="EX5" s="99">
        <v>776</v>
      </c>
      <c r="EY5" s="100"/>
      <c r="EZ5" s="99">
        <v>777</v>
      </c>
      <c r="FA5" s="100"/>
      <c r="FB5" s="99">
        <v>778</v>
      </c>
      <c r="FC5" s="100"/>
      <c r="FD5" s="99">
        <v>779</v>
      </c>
      <c r="FE5" s="100"/>
      <c r="FF5" s="99">
        <v>780</v>
      </c>
      <c r="FG5" s="100"/>
      <c r="FH5" s="99">
        <v>781</v>
      </c>
      <c r="FI5" s="100"/>
      <c r="FJ5" s="99">
        <v>782</v>
      </c>
      <c r="FK5" s="100"/>
      <c r="FL5" s="99">
        <v>783</v>
      </c>
      <c r="FM5" s="100"/>
      <c r="FN5" s="99">
        <v>784</v>
      </c>
      <c r="FO5" s="100"/>
      <c r="FP5" s="99">
        <v>785</v>
      </c>
      <c r="FQ5" s="100"/>
      <c r="FR5" s="99">
        <v>904</v>
      </c>
      <c r="FS5" s="100"/>
      <c r="FT5" s="99">
        <v>905</v>
      </c>
      <c r="FU5" s="100"/>
      <c r="FV5" s="99">
        <v>906</v>
      </c>
      <c r="FW5" s="100"/>
      <c r="FX5" s="99">
        <v>90601</v>
      </c>
      <c r="FY5" s="100"/>
      <c r="FZ5" s="99">
        <v>90602</v>
      </c>
      <c r="GA5" s="100"/>
      <c r="GB5" s="99">
        <v>907</v>
      </c>
      <c r="GC5" s="100"/>
      <c r="GD5" s="99">
        <v>90701</v>
      </c>
      <c r="GE5" s="100"/>
      <c r="GF5" s="99">
        <v>90702</v>
      </c>
      <c r="GG5" s="100"/>
      <c r="GH5" s="99">
        <v>786</v>
      </c>
      <c r="GI5" s="100"/>
      <c r="GJ5" s="99">
        <v>789</v>
      </c>
      <c r="GK5" s="100"/>
      <c r="GL5" s="99">
        <v>798</v>
      </c>
      <c r="GM5" s="100"/>
      <c r="GN5" s="99">
        <v>790</v>
      </c>
      <c r="GO5" s="100"/>
      <c r="GP5" s="99">
        <v>791</v>
      </c>
      <c r="GQ5" s="100"/>
      <c r="GR5" s="99">
        <v>792</v>
      </c>
      <c r="GS5" s="100"/>
      <c r="GT5" s="99">
        <v>793</v>
      </c>
      <c r="GU5" s="100"/>
      <c r="GV5" s="99">
        <v>794</v>
      </c>
      <c r="GW5" s="100"/>
      <c r="GX5" s="99">
        <v>795</v>
      </c>
      <c r="GY5" s="100"/>
      <c r="GZ5" s="99">
        <v>796</v>
      </c>
      <c r="HA5" s="100"/>
      <c r="HB5" s="99">
        <v>797</v>
      </c>
      <c r="HC5" s="100"/>
      <c r="HD5" s="99">
        <v>908</v>
      </c>
      <c r="HE5" s="100"/>
      <c r="HF5" s="99">
        <v>909</v>
      </c>
      <c r="HG5" s="100"/>
      <c r="HH5" s="99">
        <v>910</v>
      </c>
      <c r="HI5" s="100"/>
      <c r="HJ5" s="99">
        <v>91001</v>
      </c>
      <c r="HK5" s="100"/>
      <c r="HL5" s="99">
        <v>91002</v>
      </c>
      <c r="HM5" s="100"/>
      <c r="HN5" s="99">
        <v>911</v>
      </c>
      <c r="HO5" s="100"/>
      <c r="HP5" s="99">
        <v>91101</v>
      </c>
      <c r="HQ5" s="100"/>
      <c r="HR5" s="99">
        <v>91102</v>
      </c>
      <c r="HS5" s="100"/>
      <c r="HT5" s="99">
        <v>799</v>
      </c>
      <c r="HU5" s="100"/>
      <c r="HV5" s="99" t="s">
        <v>305</v>
      </c>
      <c r="HW5" s="100"/>
    </row>
    <row r="6" spans="1:231" ht="80.099999999999994" customHeight="1">
      <c r="A6" s="55" t="s">
        <v>141</v>
      </c>
      <c r="B6" s="55" t="s">
        <v>142</v>
      </c>
      <c r="C6" s="55" t="s">
        <v>143</v>
      </c>
      <c r="D6" s="56" t="s">
        <v>9</v>
      </c>
      <c r="E6" s="78" t="s">
        <v>10</v>
      </c>
      <c r="F6" s="56" t="s">
        <v>9</v>
      </c>
      <c r="G6" s="78" t="s">
        <v>10</v>
      </c>
      <c r="H6" s="56" t="s">
        <v>9</v>
      </c>
      <c r="I6" s="78" t="s">
        <v>10</v>
      </c>
      <c r="J6" s="56" t="s">
        <v>9</v>
      </c>
      <c r="K6" s="78" t="s">
        <v>10</v>
      </c>
      <c r="L6" s="56" t="s">
        <v>9</v>
      </c>
      <c r="M6" s="78" t="s">
        <v>10</v>
      </c>
      <c r="N6" s="56" t="s">
        <v>9</v>
      </c>
      <c r="O6" s="78" t="s">
        <v>10</v>
      </c>
      <c r="P6" s="56" t="s">
        <v>9</v>
      </c>
      <c r="Q6" s="78" t="s">
        <v>10</v>
      </c>
      <c r="R6" s="56" t="s">
        <v>9</v>
      </c>
      <c r="S6" s="78" t="s">
        <v>10</v>
      </c>
      <c r="T6" s="56" t="s">
        <v>9</v>
      </c>
      <c r="U6" s="78" t="s">
        <v>10</v>
      </c>
      <c r="V6" s="56" t="s">
        <v>9</v>
      </c>
      <c r="W6" s="78" t="s">
        <v>10</v>
      </c>
      <c r="X6" s="56" t="s">
        <v>9</v>
      </c>
      <c r="Y6" s="78" t="s">
        <v>10</v>
      </c>
      <c r="Z6" s="56" t="s">
        <v>9</v>
      </c>
      <c r="AA6" s="78" t="s">
        <v>10</v>
      </c>
      <c r="AB6" s="56" t="s">
        <v>9</v>
      </c>
      <c r="AC6" s="78" t="s">
        <v>10</v>
      </c>
      <c r="AD6" s="56" t="s">
        <v>9</v>
      </c>
      <c r="AE6" s="78" t="s">
        <v>10</v>
      </c>
      <c r="AF6" s="56" t="s">
        <v>9</v>
      </c>
      <c r="AG6" s="78" t="s">
        <v>10</v>
      </c>
      <c r="AH6" s="56" t="s">
        <v>9</v>
      </c>
      <c r="AI6" s="78" t="s">
        <v>10</v>
      </c>
      <c r="AJ6" s="56" t="s">
        <v>9</v>
      </c>
      <c r="AK6" s="78" t="s">
        <v>10</v>
      </c>
      <c r="AL6" s="56" t="s">
        <v>9</v>
      </c>
      <c r="AM6" s="78" t="s">
        <v>10</v>
      </c>
      <c r="AN6" s="56" t="s">
        <v>9</v>
      </c>
      <c r="AO6" s="78" t="s">
        <v>10</v>
      </c>
      <c r="AP6" s="56" t="s">
        <v>9</v>
      </c>
      <c r="AQ6" s="78" t="s">
        <v>10</v>
      </c>
      <c r="AR6" s="56" t="s">
        <v>9</v>
      </c>
      <c r="AS6" s="78" t="s">
        <v>10</v>
      </c>
      <c r="AT6" s="56" t="s">
        <v>9</v>
      </c>
      <c r="AU6" s="78" t="s">
        <v>10</v>
      </c>
      <c r="AV6" s="56" t="s">
        <v>9</v>
      </c>
      <c r="AW6" s="78" t="s">
        <v>10</v>
      </c>
      <c r="AX6" s="56" t="s">
        <v>9</v>
      </c>
      <c r="AY6" s="78" t="s">
        <v>10</v>
      </c>
      <c r="AZ6" s="56" t="s">
        <v>9</v>
      </c>
      <c r="BA6" s="78" t="s">
        <v>10</v>
      </c>
      <c r="BB6" s="56" t="s">
        <v>9</v>
      </c>
      <c r="BC6" s="78" t="s">
        <v>10</v>
      </c>
      <c r="BD6" s="56" t="s">
        <v>9</v>
      </c>
      <c r="BE6" s="78" t="s">
        <v>10</v>
      </c>
      <c r="BF6" s="56" t="s">
        <v>9</v>
      </c>
      <c r="BG6" s="78" t="s">
        <v>10</v>
      </c>
      <c r="BH6" s="56" t="s">
        <v>9</v>
      </c>
      <c r="BI6" s="78" t="s">
        <v>10</v>
      </c>
      <c r="BJ6" s="56" t="s">
        <v>9</v>
      </c>
      <c r="BK6" s="78" t="s">
        <v>10</v>
      </c>
      <c r="BL6" s="56" t="s">
        <v>9</v>
      </c>
      <c r="BM6" s="78" t="s">
        <v>10</v>
      </c>
      <c r="BN6" s="56" t="s">
        <v>9</v>
      </c>
      <c r="BO6" s="78" t="s">
        <v>10</v>
      </c>
      <c r="BP6" s="56" t="s">
        <v>9</v>
      </c>
      <c r="BQ6" s="78" t="s">
        <v>10</v>
      </c>
      <c r="BR6" s="56" t="s">
        <v>9</v>
      </c>
      <c r="BS6" s="78" t="s">
        <v>10</v>
      </c>
      <c r="BT6" s="56" t="s">
        <v>9</v>
      </c>
      <c r="BU6" s="78" t="s">
        <v>10</v>
      </c>
      <c r="BV6" s="56" t="s">
        <v>9</v>
      </c>
      <c r="BW6" s="78" t="s">
        <v>10</v>
      </c>
      <c r="BX6" s="56" t="s">
        <v>9</v>
      </c>
      <c r="BY6" s="78" t="s">
        <v>10</v>
      </c>
      <c r="BZ6" s="56" t="s">
        <v>9</v>
      </c>
      <c r="CA6" s="78" t="s">
        <v>10</v>
      </c>
      <c r="CB6" s="56" t="s">
        <v>9</v>
      </c>
      <c r="CC6" s="78" t="s">
        <v>10</v>
      </c>
      <c r="CD6" s="56" t="s">
        <v>9</v>
      </c>
      <c r="CE6" s="78" t="s">
        <v>10</v>
      </c>
      <c r="CF6" s="56" t="s">
        <v>9</v>
      </c>
      <c r="CG6" s="78" t="s">
        <v>10</v>
      </c>
      <c r="CH6" s="56" t="s">
        <v>9</v>
      </c>
      <c r="CI6" s="78" t="s">
        <v>10</v>
      </c>
      <c r="CJ6" s="56" t="s">
        <v>9</v>
      </c>
      <c r="CK6" s="78" t="s">
        <v>10</v>
      </c>
      <c r="CL6" s="56" t="s">
        <v>9</v>
      </c>
      <c r="CM6" s="78" t="s">
        <v>10</v>
      </c>
      <c r="CN6" s="56" t="s">
        <v>9</v>
      </c>
      <c r="CO6" s="78" t="s">
        <v>10</v>
      </c>
      <c r="CP6" s="56" t="s">
        <v>9</v>
      </c>
      <c r="CQ6" s="78" t="s">
        <v>10</v>
      </c>
      <c r="CR6" s="56" t="s">
        <v>9</v>
      </c>
      <c r="CS6" s="78" t="s">
        <v>10</v>
      </c>
      <c r="CT6" s="56" t="s">
        <v>9</v>
      </c>
      <c r="CU6" s="78" t="s">
        <v>10</v>
      </c>
      <c r="CV6" s="56" t="s">
        <v>9</v>
      </c>
      <c r="CW6" s="78" t="s">
        <v>10</v>
      </c>
      <c r="CX6" s="56" t="s">
        <v>9</v>
      </c>
      <c r="CY6" s="78" t="s">
        <v>10</v>
      </c>
      <c r="CZ6" s="56" t="s">
        <v>9</v>
      </c>
      <c r="DA6" s="78" t="s">
        <v>10</v>
      </c>
      <c r="DB6" s="56" t="s">
        <v>9</v>
      </c>
      <c r="DC6" s="78" t="s">
        <v>10</v>
      </c>
      <c r="DD6" s="56" t="s">
        <v>9</v>
      </c>
      <c r="DE6" s="78" t="s">
        <v>10</v>
      </c>
      <c r="DF6" s="56" t="s">
        <v>9</v>
      </c>
      <c r="DG6" s="78" t="s">
        <v>10</v>
      </c>
      <c r="DH6" s="56" t="s">
        <v>9</v>
      </c>
      <c r="DI6" s="78" t="s">
        <v>10</v>
      </c>
      <c r="DJ6" s="56" t="s">
        <v>9</v>
      </c>
      <c r="DK6" s="78" t="s">
        <v>10</v>
      </c>
      <c r="DL6" s="56" t="s">
        <v>9</v>
      </c>
      <c r="DM6" s="78" t="s">
        <v>10</v>
      </c>
      <c r="DN6" s="56" t="s">
        <v>9</v>
      </c>
      <c r="DO6" s="78" t="s">
        <v>10</v>
      </c>
      <c r="DP6" s="56" t="s">
        <v>9</v>
      </c>
      <c r="DQ6" s="78" t="s">
        <v>10</v>
      </c>
      <c r="DR6" s="56" t="s">
        <v>9</v>
      </c>
      <c r="DS6" s="78" t="s">
        <v>10</v>
      </c>
      <c r="DT6" s="56" t="s">
        <v>9</v>
      </c>
      <c r="DU6" s="78" t="s">
        <v>10</v>
      </c>
      <c r="DV6" s="56" t="s">
        <v>9</v>
      </c>
      <c r="DW6" s="78" t="s">
        <v>10</v>
      </c>
      <c r="DX6" s="56" t="s">
        <v>9</v>
      </c>
      <c r="DY6" s="78" t="s">
        <v>10</v>
      </c>
      <c r="DZ6" s="56" t="s">
        <v>9</v>
      </c>
      <c r="EA6" s="78" t="s">
        <v>10</v>
      </c>
      <c r="EB6" s="56" t="s">
        <v>9</v>
      </c>
      <c r="EC6" s="78" t="s">
        <v>10</v>
      </c>
      <c r="ED6" s="56" t="s">
        <v>9</v>
      </c>
      <c r="EE6" s="78" t="s">
        <v>10</v>
      </c>
      <c r="EF6" s="56" t="s">
        <v>9</v>
      </c>
      <c r="EG6" s="78" t="s">
        <v>10</v>
      </c>
      <c r="EH6" s="56" t="s">
        <v>9</v>
      </c>
      <c r="EI6" s="78" t="s">
        <v>10</v>
      </c>
      <c r="EJ6" s="56" t="s">
        <v>9</v>
      </c>
      <c r="EK6" s="78" t="s">
        <v>10</v>
      </c>
      <c r="EL6" s="56" t="s">
        <v>9</v>
      </c>
      <c r="EM6" s="78" t="s">
        <v>10</v>
      </c>
      <c r="EN6" s="56" t="s">
        <v>9</v>
      </c>
      <c r="EO6" s="78" t="s">
        <v>10</v>
      </c>
      <c r="EP6" s="56" t="s">
        <v>9</v>
      </c>
      <c r="EQ6" s="78" t="s">
        <v>10</v>
      </c>
      <c r="ER6" s="56" t="s">
        <v>9</v>
      </c>
      <c r="ES6" s="78" t="s">
        <v>10</v>
      </c>
      <c r="ET6" s="56" t="s">
        <v>9</v>
      </c>
      <c r="EU6" s="78" t="s">
        <v>10</v>
      </c>
      <c r="EV6" s="56" t="s">
        <v>9</v>
      </c>
      <c r="EW6" s="78" t="s">
        <v>10</v>
      </c>
      <c r="EX6" s="56" t="s">
        <v>9</v>
      </c>
      <c r="EY6" s="78" t="s">
        <v>10</v>
      </c>
      <c r="EZ6" s="56" t="s">
        <v>9</v>
      </c>
      <c r="FA6" s="78" t="s">
        <v>10</v>
      </c>
      <c r="FB6" s="56" t="s">
        <v>9</v>
      </c>
      <c r="FC6" s="78" t="s">
        <v>10</v>
      </c>
      <c r="FD6" s="56" t="s">
        <v>9</v>
      </c>
      <c r="FE6" s="78" t="s">
        <v>10</v>
      </c>
      <c r="FF6" s="56" t="s">
        <v>9</v>
      </c>
      <c r="FG6" s="78" t="s">
        <v>10</v>
      </c>
      <c r="FH6" s="56" t="s">
        <v>9</v>
      </c>
      <c r="FI6" s="78" t="s">
        <v>10</v>
      </c>
      <c r="FJ6" s="56" t="s">
        <v>9</v>
      </c>
      <c r="FK6" s="78" t="s">
        <v>10</v>
      </c>
      <c r="FL6" s="56" t="s">
        <v>9</v>
      </c>
      <c r="FM6" s="78" t="s">
        <v>10</v>
      </c>
      <c r="FN6" s="56" t="s">
        <v>9</v>
      </c>
      <c r="FO6" s="78" t="s">
        <v>10</v>
      </c>
      <c r="FP6" s="56" t="s">
        <v>9</v>
      </c>
      <c r="FQ6" s="78" t="s">
        <v>10</v>
      </c>
      <c r="FR6" s="56" t="s">
        <v>9</v>
      </c>
      <c r="FS6" s="78" t="s">
        <v>10</v>
      </c>
      <c r="FT6" s="56" t="s">
        <v>9</v>
      </c>
      <c r="FU6" s="78" t="s">
        <v>10</v>
      </c>
      <c r="FV6" s="56" t="s">
        <v>9</v>
      </c>
      <c r="FW6" s="78" t="s">
        <v>10</v>
      </c>
      <c r="FX6" s="56" t="s">
        <v>9</v>
      </c>
      <c r="FY6" s="78" t="s">
        <v>10</v>
      </c>
      <c r="FZ6" s="56" t="s">
        <v>9</v>
      </c>
      <c r="GA6" s="78" t="s">
        <v>10</v>
      </c>
      <c r="GB6" s="56" t="s">
        <v>9</v>
      </c>
      <c r="GC6" s="78" t="s">
        <v>10</v>
      </c>
      <c r="GD6" s="56" t="s">
        <v>9</v>
      </c>
      <c r="GE6" s="78" t="s">
        <v>10</v>
      </c>
      <c r="GF6" s="56" t="s">
        <v>9</v>
      </c>
      <c r="GG6" s="78" t="s">
        <v>10</v>
      </c>
      <c r="GH6" s="56" t="s">
        <v>9</v>
      </c>
      <c r="GI6" s="78" t="s">
        <v>10</v>
      </c>
      <c r="GJ6" s="56" t="s">
        <v>9</v>
      </c>
      <c r="GK6" s="78" t="s">
        <v>10</v>
      </c>
      <c r="GL6" s="56" t="s">
        <v>9</v>
      </c>
      <c r="GM6" s="78" t="s">
        <v>10</v>
      </c>
      <c r="GN6" s="56" t="s">
        <v>9</v>
      </c>
      <c r="GO6" s="78" t="s">
        <v>10</v>
      </c>
      <c r="GP6" s="56" t="s">
        <v>9</v>
      </c>
      <c r="GQ6" s="78" t="s">
        <v>10</v>
      </c>
      <c r="GR6" s="56" t="s">
        <v>9</v>
      </c>
      <c r="GS6" s="78" t="s">
        <v>10</v>
      </c>
      <c r="GT6" s="56" t="s">
        <v>9</v>
      </c>
      <c r="GU6" s="78" t="s">
        <v>10</v>
      </c>
      <c r="GV6" s="56" t="s">
        <v>9</v>
      </c>
      <c r="GW6" s="78" t="s">
        <v>10</v>
      </c>
      <c r="GX6" s="56" t="s">
        <v>9</v>
      </c>
      <c r="GY6" s="78" t="s">
        <v>10</v>
      </c>
      <c r="GZ6" s="56" t="s">
        <v>9</v>
      </c>
      <c r="HA6" s="78" t="s">
        <v>10</v>
      </c>
      <c r="HB6" s="56" t="s">
        <v>9</v>
      </c>
      <c r="HC6" s="78" t="s">
        <v>10</v>
      </c>
      <c r="HD6" s="56" t="s">
        <v>9</v>
      </c>
      <c r="HE6" s="78" t="s">
        <v>10</v>
      </c>
      <c r="HF6" s="56" t="s">
        <v>9</v>
      </c>
      <c r="HG6" s="78" t="s">
        <v>10</v>
      </c>
      <c r="HH6" s="56" t="s">
        <v>9</v>
      </c>
      <c r="HI6" s="78" t="s">
        <v>10</v>
      </c>
      <c r="HJ6" s="56" t="s">
        <v>9</v>
      </c>
      <c r="HK6" s="78" t="s">
        <v>10</v>
      </c>
      <c r="HL6" s="56" t="s">
        <v>9</v>
      </c>
      <c r="HM6" s="78" t="s">
        <v>10</v>
      </c>
      <c r="HN6" s="56" t="s">
        <v>9</v>
      </c>
      <c r="HO6" s="78" t="s">
        <v>10</v>
      </c>
      <c r="HP6" s="56" t="s">
        <v>9</v>
      </c>
      <c r="HQ6" s="78" t="s">
        <v>10</v>
      </c>
      <c r="HR6" s="56" t="s">
        <v>9</v>
      </c>
      <c r="HS6" s="78" t="s">
        <v>10</v>
      </c>
      <c r="HT6" s="56" t="s">
        <v>9</v>
      </c>
      <c r="HU6" s="78" t="s">
        <v>10</v>
      </c>
      <c r="HV6" s="79" t="s">
        <v>9</v>
      </c>
      <c r="HW6" s="79" t="s">
        <v>10</v>
      </c>
    </row>
    <row r="7" spans="1:231" ht="12.75" customHeight="1">
      <c r="A7" s="57" t="s">
        <v>146</v>
      </c>
      <c r="B7" s="17">
        <v>1020</v>
      </c>
      <c r="C7" s="58" t="s">
        <v>147</v>
      </c>
      <c r="D7" s="19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0</v>
      </c>
      <c r="EE7" s="18">
        <v>0</v>
      </c>
      <c r="EF7" s="18">
        <v>0</v>
      </c>
      <c r="EG7" s="18">
        <v>0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0</v>
      </c>
      <c r="HW7" s="18">
        <v>0</v>
      </c>
    </row>
    <row r="8" spans="1:231" ht="12.75" customHeight="1">
      <c r="A8" s="57" t="s">
        <v>149</v>
      </c>
      <c r="B8" s="17">
        <v>1022</v>
      </c>
      <c r="C8" s="58" t="s">
        <v>147</v>
      </c>
      <c r="D8" s="19">
        <v>0</v>
      </c>
      <c r="E8" s="19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0</v>
      </c>
      <c r="EC8" s="18">
        <v>0</v>
      </c>
      <c r="ED8" s="18">
        <v>-112618</v>
      </c>
      <c r="EE8" s="18">
        <v>0</v>
      </c>
      <c r="EF8" s="18">
        <v>0</v>
      </c>
      <c r="EG8" s="18">
        <v>0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0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0</v>
      </c>
      <c r="EY8" s="18">
        <v>0</v>
      </c>
      <c r="EZ8" s="18">
        <v>0</v>
      </c>
      <c r="FA8" s="18">
        <v>0</v>
      </c>
      <c r="FB8" s="18">
        <v>0</v>
      </c>
      <c r="FC8" s="18">
        <v>0</v>
      </c>
      <c r="FD8" s="18">
        <v>0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0</v>
      </c>
      <c r="FK8" s="18">
        <v>0</v>
      </c>
      <c r="FL8" s="18">
        <v>0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-112618</v>
      </c>
      <c r="HW8" s="18">
        <v>0</v>
      </c>
    </row>
    <row r="9" spans="1:231" ht="12.75" customHeight="1">
      <c r="A9" s="57" t="s">
        <v>151</v>
      </c>
      <c r="B9" s="17">
        <v>1025</v>
      </c>
      <c r="C9" s="58" t="s">
        <v>147</v>
      </c>
      <c r="D9" s="19">
        <v>195429.85</v>
      </c>
      <c r="E9" s="19">
        <v>0</v>
      </c>
      <c r="F9" s="18">
        <v>0</v>
      </c>
      <c r="G9" s="18">
        <v>0</v>
      </c>
      <c r="H9" s="18">
        <v>889.69</v>
      </c>
      <c r="I9" s="18">
        <v>0</v>
      </c>
      <c r="J9" s="18">
        <v>194540.16</v>
      </c>
      <c r="K9" s="18">
        <v>0</v>
      </c>
      <c r="L9" s="18">
        <v>254469.98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31636.81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232155258.33573601</v>
      </c>
      <c r="AK9" s="18">
        <v>0</v>
      </c>
      <c r="AL9" s="18">
        <v>9771866.3599999994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4435.09</v>
      </c>
      <c r="AU9" s="18">
        <v>0</v>
      </c>
      <c r="AV9" s="18">
        <v>65295.97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3190552.6388021898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279755.46999999997</v>
      </c>
      <c r="CK9" s="18">
        <v>0</v>
      </c>
      <c r="CL9" s="18">
        <v>52597.33</v>
      </c>
      <c r="CM9" s="18">
        <v>0</v>
      </c>
      <c r="CN9" s="18">
        <v>52597.33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144244.53</v>
      </c>
      <c r="EC9" s="18">
        <v>0</v>
      </c>
      <c r="ED9" s="18">
        <v>0</v>
      </c>
      <c r="EE9" s="18">
        <v>0</v>
      </c>
      <c r="EF9" s="18">
        <v>4478752.53</v>
      </c>
      <c r="EG9" s="18">
        <v>0</v>
      </c>
      <c r="EH9" s="18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4540436.5040499996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43361658.165200002</v>
      </c>
      <c r="EY9" s="18">
        <v>0</v>
      </c>
      <c r="EZ9" s="18">
        <v>1054017714.4088</v>
      </c>
      <c r="FA9" s="18">
        <v>0</v>
      </c>
      <c r="FB9" s="18">
        <v>7063923.75765</v>
      </c>
      <c r="FC9" s="18">
        <v>0</v>
      </c>
      <c r="FD9" s="18">
        <v>457315363.20085001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11816362.789100001</v>
      </c>
      <c r="FK9" s="18">
        <v>0</v>
      </c>
      <c r="FL9" s="18">
        <v>81588565.585700005</v>
      </c>
      <c r="FM9" s="18">
        <v>0</v>
      </c>
      <c r="FN9" s="18">
        <v>0</v>
      </c>
      <c r="FO9" s="18">
        <v>0</v>
      </c>
      <c r="FP9" s="19">
        <v>0</v>
      </c>
      <c r="FQ9" s="19">
        <v>0</v>
      </c>
      <c r="FR9" s="18">
        <v>0</v>
      </c>
      <c r="FS9" s="18">
        <v>0</v>
      </c>
      <c r="FT9" s="18">
        <v>0</v>
      </c>
      <c r="FU9" s="18">
        <v>0</v>
      </c>
      <c r="FV9" s="19">
        <v>0</v>
      </c>
      <c r="FW9" s="19">
        <v>0</v>
      </c>
      <c r="FX9" s="18">
        <v>0</v>
      </c>
      <c r="FY9" s="18">
        <v>0</v>
      </c>
      <c r="FZ9" s="18">
        <v>0</v>
      </c>
      <c r="GA9" s="18">
        <v>0</v>
      </c>
      <c r="GB9" s="19">
        <v>0</v>
      </c>
      <c r="GC9" s="19">
        <v>0</v>
      </c>
      <c r="GD9" s="18">
        <v>0</v>
      </c>
      <c r="GE9" s="18">
        <v>0</v>
      </c>
      <c r="GF9" s="18">
        <v>0</v>
      </c>
      <c r="GG9" s="18">
        <v>0</v>
      </c>
      <c r="GH9" s="18">
        <v>1645.38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1910382562.0158882</v>
      </c>
      <c r="HW9" s="18">
        <v>0</v>
      </c>
    </row>
    <row r="10" spans="1:231" ht="12.75" customHeight="1">
      <c r="A10" s="57" t="s">
        <v>153</v>
      </c>
      <c r="B10" s="17">
        <v>1030</v>
      </c>
      <c r="C10" s="58" t="s">
        <v>147</v>
      </c>
      <c r="D10" s="19">
        <v>26229934.140000001</v>
      </c>
      <c r="E10" s="19">
        <v>1061495623.76</v>
      </c>
      <c r="F10" s="18">
        <v>0</v>
      </c>
      <c r="G10" s="18">
        <v>0</v>
      </c>
      <c r="H10" s="18">
        <v>8530469.8200000003</v>
      </c>
      <c r="I10" s="18">
        <v>0</v>
      </c>
      <c r="J10" s="18">
        <v>17699464.32</v>
      </c>
      <c r="K10" s="18">
        <v>1061495623.76</v>
      </c>
      <c r="L10" s="18">
        <v>8247515.6500000004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101897836.78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637380775.91999996</v>
      </c>
      <c r="AK10" s="18">
        <v>0</v>
      </c>
      <c r="AL10" s="18">
        <v>9248646.0700000003</v>
      </c>
      <c r="AM10" s="18">
        <v>0</v>
      </c>
      <c r="AN10" s="18">
        <v>0</v>
      </c>
      <c r="AO10" s="18">
        <v>0</v>
      </c>
      <c r="AP10" s="18">
        <v>1931981.78</v>
      </c>
      <c r="AQ10" s="18">
        <v>0</v>
      </c>
      <c r="AR10" s="18">
        <v>0</v>
      </c>
      <c r="AS10" s="18">
        <v>0</v>
      </c>
      <c r="AT10" s="18">
        <v>552806.93000000005</v>
      </c>
      <c r="AU10" s="18">
        <v>0</v>
      </c>
      <c r="AV10" s="18">
        <v>101515.08</v>
      </c>
      <c r="AW10" s="18">
        <v>387167627.86000001</v>
      </c>
      <c r="AX10" s="18">
        <v>0</v>
      </c>
      <c r="AY10" s="18">
        <v>0</v>
      </c>
      <c r="AZ10" s="18">
        <v>0</v>
      </c>
      <c r="BA10" s="18">
        <v>0</v>
      </c>
      <c r="BB10" s="18">
        <v>27122.21</v>
      </c>
      <c r="BC10" s="18">
        <v>0</v>
      </c>
      <c r="BD10" s="18">
        <v>4889.25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2302678.39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362715.17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82900807.709999993</v>
      </c>
      <c r="CK10" s="18">
        <v>335.65</v>
      </c>
      <c r="CL10" s="18">
        <v>2541909.6800000002</v>
      </c>
      <c r="CM10" s="18">
        <v>486696.56</v>
      </c>
      <c r="CN10" s="18">
        <v>142380.04999999999</v>
      </c>
      <c r="CO10" s="18">
        <v>157756.82</v>
      </c>
      <c r="CP10" s="18">
        <v>0</v>
      </c>
      <c r="CQ10" s="18">
        <v>0</v>
      </c>
      <c r="CR10" s="18">
        <v>140409.12</v>
      </c>
      <c r="CS10" s="18">
        <v>157756.82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120780261.38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55108253.560000002</v>
      </c>
      <c r="DX10" s="18">
        <v>173121</v>
      </c>
      <c r="DY10" s="18">
        <v>8767.73</v>
      </c>
      <c r="DZ10" s="18">
        <v>0</v>
      </c>
      <c r="EA10" s="18">
        <v>0</v>
      </c>
      <c r="EB10" s="18">
        <v>32784026.210000001</v>
      </c>
      <c r="EC10" s="18">
        <v>0</v>
      </c>
      <c r="ED10" s="18">
        <v>0</v>
      </c>
      <c r="EE10" s="18">
        <v>0</v>
      </c>
      <c r="EF10" s="18">
        <v>5500811.1500000004</v>
      </c>
      <c r="EG10" s="18">
        <v>1439306.06</v>
      </c>
      <c r="EH10" s="18">
        <v>820539.01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1122789.6599999999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11693526.85</v>
      </c>
      <c r="EY10" s="18">
        <v>0</v>
      </c>
      <c r="EZ10" s="18">
        <v>330333961.19999999</v>
      </c>
      <c r="FA10" s="18">
        <v>0</v>
      </c>
      <c r="FB10" s="18">
        <v>2161669.1800000002</v>
      </c>
      <c r="FC10" s="18">
        <v>0</v>
      </c>
      <c r="FD10" s="18">
        <v>106848330.87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2766571.97</v>
      </c>
      <c r="FK10" s="18">
        <v>0</v>
      </c>
      <c r="FL10" s="18">
        <v>18893185.149999999</v>
      </c>
      <c r="FM10" s="18">
        <v>0</v>
      </c>
      <c r="FN10" s="18">
        <v>0</v>
      </c>
      <c r="FO10" s="18">
        <v>0</v>
      </c>
      <c r="FP10" s="19">
        <v>0</v>
      </c>
      <c r="FQ10" s="19">
        <v>0</v>
      </c>
      <c r="FR10" s="18">
        <v>0</v>
      </c>
      <c r="FS10" s="18">
        <v>0</v>
      </c>
      <c r="FT10" s="18">
        <v>0</v>
      </c>
      <c r="FU10" s="18">
        <v>0</v>
      </c>
      <c r="FV10" s="19">
        <v>0</v>
      </c>
      <c r="FW10" s="19">
        <v>0</v>
      </c>
      <c r="FX10" s="18">
        <v>0</v>
      </c>
      <c r="FY10" s="18">
        <v>0</v>
      </c>
      <c r="FZ10" s="18">
        <v>0</v>
      </c>
      <c r="GA10" s="18">
        <v>0</v>
      </c>
      <c r="GB10" s="19">
        <v>0</v>
      </c>
      <c r="GC10" s="19">
        <v>0</v>
      </c>
      <c r="GD10" s="18">
        <v>0</v>
      </c>
      <c r="GE10" s="18">
        <v>0</v>
      </c>
      <c r="GF10" s="18">
        <v>0</v>
      </c>
      <c r="GG10" s="18">
        <v>0</v>
      </c>
      <c r="GH10" s="18">
        <v>0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1285214619.3999999</v>
      </c>
      <c r="HW10" s="18">
        <v>1728700222.98</v>
      </c>
    </row>
    <row r="11" spans="1:231" ht="12.75" customHeight="1">
      <c r="A11" s="57" t="s">
        <v>155</v>
      </c>
      <c r="B11" s="17">
        <v>1036</v>
      </c>
      <c r="C11" s="58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0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0</v>
      </c>
      <c r="EY11" s="18">
        <v>0</v>
      </c>
      <c r="EZ11" s="18">
        <v>0</v>
      </c>
      <c r="FA11" s="18">
        <v>0</v>
      </c>
      <c r="FB11" s="18">
        <v>0</v>
      </c>
      <c r="FC11" s="18">
        <v>0</v>
      </c>
      <c r="FD11" s="18">
        <v>0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0</v>
      </c>
      <c r="FK11" s="18">
        <v>0</v>
      </c>
      <c r="FL11" s="18">
        <v>0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0</v>
      </c>
      <c r="HW11" s="18">
        <v>0</v>
      </c>
    </row>
    <row r="12" spans="1:231" ht="12.75" customHeight="1">
      <c r="A12" s="57" t="s">
        <v>157</v>
      </c>
      <c r="B12" s="17">
        <v>1048</v>
      </c>
      <c r="C12" s="58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283847383.06999999</v>
      </c>
      <c r="AK12" s="18">
        <v>0</v>
      </c>
      <c r="AL12" s="18">
        <v>57373612.490000002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2294931.16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2266029.85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21824883.07</v>
      </c>
      <c r="EY12" s="18">
        <v>0</v>
      </c>
      <c r="EZ12" s="18">
        <v>542568576.75999999</v>
      </c>
      <c r="FA12" s="18">
        <v>0</v>
      </c>
      <c r="FB12" s="18">
        <v>3472290.9</v>
      </c>
      <c r="FC12" s="18">
        <v>0</v>
      </c>
      <c r="FD12" s="18">
        <v>226164628.41999999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5900835.5800000001</v>
      </c>
      <c r="FK12" s="18">
        <v>0</v>
      </c>
      <c r="FL12" s="18">
        <v>40470240.439999998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1186183411.74</v>
      </c>
      <c r="HW12" s="18">
        <v>0</v>
      </c>
    </row>
    <row r="13" spans="1:231" ht="12.75" customHeight="1">
      <c r="A13" s="57" t="s">
        <v>159</v>
      </c>
      <c r="B13" s="17">
        <v>1057</v>
      </c>
      <c r="C13" s="58" t="s">
        <v>147</v>
      </c>
      <c r="D13" s="19">
        <v>0</v>
      </c>
      <c r="E13" s="19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2537321.5299999998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0</v>
      </c>
      <c r="CR13" s="18">
        <v>0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0</v>
      </c>
      <c r="DY13" s="18">
        <v>0</v>
      </c>
      <c r="DZ13" s="18">
        <v>0</v>
      </c>
      <c r="EA13" s="18">
        <v>0</v>
      </c>
      <c r="EB13" s="18">
        <v>0</v>
      </c>
      <c r="EC13" s="18">
        <v>0</v>
      </c>
      <c r="ED13" s="18">
        <v>0</v>
      </c>
      <c r="EE13" s="18">
        <v>0</v>
      </c>
      <c r="EF13" s="18">
        <v>0</v>
      </c>
      <c r="EG13" s="18">
        <v>0</v>
      </c>
      <c r="EH13" s="18">
        <v>0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0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2537321.5299999998</v>
      </c>
      <c r="HW13" s="18">
        <v>0</v>
      </c>
    </row>
    <row r="14" spans="1:231" ht="12.75" customHeight="1">
      <c r="A14" s="57" t="s">
        <v>161</v>
      </c>
      <c r="B14" s="17">
        <v>2007</v>
      </c>
      <c r="C14" s="58" t="s">
        <v>162</v>
      </c>
      <c r="D14" s="19">
        <v>0</v>
      </c>
      <c r="E14" s="19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0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0</v>
      </c>
      <c r="EY14" s="18">
        <v>0</v>
      </c>
      <c r="EZ14" s="18">
        <v>0</v>
      </c>
      <c r="FA14" s="18">
        <v>0</v>
      </c>
      <c r="FB14" s="18">
        <v>0</v>
      </c>
      <c r="FC14" s="18">
        <v>0</v>
      </c>
      <c r="FD14" s="18">
        <v>0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0</v>
      </c>
      <c r="FK14" s="18">
        <v>0</v>
      </c>
      <c r="FL14" s="18">
        <v>0</v>
      </c>
      <c r="FM14" s="18">
        <v>0</v>
      </c>
      <c r="FN14" s="18">
        <v>0</v>
      </c>
      <c r="FO14" s="18">
        <v>0</v>
      </c>
      <c r="FP14" s="19">
        <v>0</v>
      </c>
      <c r="FQ14" s="19">
        <v>0</v>
      </c>
      <c r="FR14" s="18">
        <v>0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0</v>
      </c>
      <c r="HW14" s="18">
        <v>0</v>
      </c>
    </row>
    <row r="15" spans="1:231" ht="12.75" customHeight="1">
      <c r="A15" s="57" t="s">
        <v>164</v>
      </c>
      <c r="B15" s="17">
        <v>3005</v>
      </c>
      <c r="C15" s="58" t="s">
        <v>165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0</v>
      </c>
      <c r="HW15" s="18">
        <v>0</v>
      </c>
    </row>
    <row r="16" spans="1:231" ht="12.75" customHeight="1">
      <c r="A16" s="57" t="s">
        <v>167</v>
      </c>
      <c r="B16" s="17">
        <v>3016</v>
      </c>
      <c r="C16" s="58" t="s">
        <v>165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0</v>
      </c>
      <c r="DO16" s="18">
        <v>0</v>
      </c>
      <c r="DP16" s="18">
        <v>0</v>
      </c>
      <c r="DQ16" s="18">
        <v>0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721260253.60000038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205970.15000000011</v>
      </c>
      <c r="FW16" s="19">
        <v>0</v>
      </c>
      <c r="FX16" s="18">
        <v>0</v>
      </c>
      <c r="FY16" s="18">
        <v>0</v>
      </c>
      <c r="FZ16" s="18">
        <v>205970.15000000011</v>
      </c>
      <c r="GA16" s="18">
        <v>0</v>
      </c>
      <c r="GB16" s="19">
        <v>721054283.45000041</v>
      </c>
      <c r="GC16" s="19">
        <v>0</v>
      </c>
      <c r="GD16" s="18">
        <v>0</v>
      </c>
      <c r="GE16" s="18">
        <v>0</v>
      </c>
      <c r="GF16" s="18">
        <v>721054283.45000041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721260253.60000026</v>
      </c>
      <c r="HW16" s="18">
        <v>0</v>
      </c>
    </row>
    <row r="17" spans="1:231" ht="12.75" customHeight="1">
      <c r="A17" s="59" t="s">
        <v>169</v>
      </c>
      <c r="B17" s="47">
        <v>9000</v>
      </c>
      <c r="C17" s="58" t="s">
        <v>170</v>
      </c>
      <c r="D17" s="48">
        <v>26425363.990000002</v>
      </c>
      <c r="E17" s="48">
        <v>1061495623.76</v>
      </c>
      <c r="F17" s="48">
        <v>0</v>
      </c>
      <c r="G17" s="48">
        <v>0</v>
      </c>
      <c r="H17" s="48">
        <v>8531359.5099999998</v>
      </c>
      <c r="I17" s="48">
        <v>0</v>
      </c>
      <c r="J17" s="48">
        <v>17894004.48</v>
      </c>
      <c r="K17" s="48">
        <v>1061495623.76</v>
      </c>
      <c r="L17" s="48">
        <v>8501985.6300000008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31636.81</v>
      </c>
      <c r="AA17" s="48">
        <v>101897836.78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1153383417.325736</v>
      </c>
      <c r="AK17" s="48">
        <v>0</v>
      </c>
      <c r="AL17" s="48">
        <v>76394124.920000002</v>
      </c>
      <c r="AM17" s="48">
        <v>0</v>
      </c>
      <c r="AN17" s="48">
        <v>0</v>
      </c>
      <c r="AO17" s="48">
        <v>0</v>
      </c>
      <c r="AP17" s="48">
        <v>1931981.78</v>
      </c>
      <c r="AQ17" s="48">
        <v>0</v>
      </c>
      <c r="AR17" s="48">
        <v>0</v>
      </c>
      <c r="AS17" s="48">
        <v>0</v>
      </c>
      <c r="AT17" s="48">
        <v>557242.02</v>
      </c>
      <c r="AU17" s="48">
        <v>0</v>
      </c>
      <c r="AV17" s="48">
        <v>166811.04999999999</v>
      </c>
      <c r="AW17" s="48">
        <v>387167627.86000001</v>
      </c>
      <c r="AX17" s="48">
        <v>0</v>
      </c>
      <c r="AY17" s="48">
        <v>0</v>
      </c>
      <c r="AZ17" s="48">
        <v>0</v>
      </c>
      <c r="BA17" s="48">
        <v>0</v>
      </c>
      <c r="BB17" s="48">
        <v>27122.21</v>
      </c>
      <c r="BC17" s="48">
        <v>0</v>
      </c>
      <c r="BD17" s="48">
        <v>4889.25</v>
      </c>
      <c r="BE17" s="48">
        <v>0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0</v>
      </c>
      <c r="BM17" s="48">
        <v>0</v>
      </c>
      <c r="BN17" s="48">
        <v>0</v>
      </c>
      <c r="BO17" s="48">
        <v>0</v>
      </c>
      <c r="BP17" s="48">
        <v>10325483.718802189</v>
      </c>
      <c r="BQ17" s="48">
        <v>0</v>
      </c>
      <c r="BR17" s="48">
        <v>0</v>
      </c>
      <c r="BS17" s="48">
        <v>0</v>
      </c>
      <c r="BT17" s="48">
        <v>0</v>
      </c>
      <c r="BU17" s="48">
        <v>0</v>
      </c>
      <c r="BV17" s="48">
        <v>0</v>
      </c>
      <c r="BW17" s="48">
        <v>0</v>
      </c>
      <c r="BX17" s="48">
        <v>0</v>
      </c>
      <c r="BY17" s="48">
        <v>0</v>
      </c>
      <c r="BZ17" s="48">
        <v>0</v>
      </c>
      <c r="CA17" s="48">
        <v>0</v>
      </c>
      <c r="CB17" s="48">
        <v>362715.17</v>
      </c>
      <c r="CC17" s="48">
        <v>0</v>
      </c>
      <c r="CD17" s="48">
        <v>0</v>
      </c>
      <c r="CE17" s="48">
        <v>0</v>
      </c>
      <c r="CF17" s="48">
        <v>0</v>
      </c>
      <c r="CG17" s="48">
        <v>0</v>
      </c>
      <c r="CH17" s="48">
        <v>0</v>
      </c>
      <c r="CI17" s="48">
        <v>0</v>
      </c>
      <c r="CJ17" s="48">
        <v>83180563.179999992</v>
      </c>
      <c r="CK17" s="48">
        <v>335.65</v>
      </c>
      <c r="CL17" s="48">
        <v>2594507.0100000002</v>
      </c>
      <c r="CM17" s="48">
        <v>486696.56</v>
      </c>
      <c r="CN17" s="48">
        <v>194977.38</v>
      </c>
      <c r="CO17" s="48">
        <v>157756.82</v>
      </c>
      <c r="CP17" s="48">
        <v>0</v>
      </c>
      <c r="CQ17" s="48">
        <v>0</v>
      </c>
      <c r="CR17" s="48">
        <v>140409.12</v>
      </c>
      <c r="CS17" s="48">
        <v>157756.82</v>
      </c>
      <c r="CT17" s="48">
        <v>0</v>
      </c>
      <c r="CU17" s="48">
        <v>0</v>
      </c>
      <c r="CV17" s="48">
        <v>0</v>
      </c>
      <c r="CW17" s="48">
        <v>0</v>
      </c>
      <c r="CX17" s="48">
        <v>0</v>
      </c>
      <c r="CY17" s="48">
        <v>0</v>
      </c>
      <c r="CZ17" s="48">
        <v>0</v>
      </c>
      <c r="DA17" s="48">
        <v>0</v>
      </c>
      <c r="DB17" s="48">
        <v>0</v>
      </c>
      <c r="DC17" s="48">
        <v>0</v>
      </c>
      <c r="DD17" s="48">
        <v>0</v>
      </c>
      <c r="DE17" s="48">
        <v>120780261.38</v>
      </c>
      <c r="DF17" s="48">
        <v>0</v>
      </c>
      <c r="DG17" s="48">
        <v>0</v>
      </c>
      <c r="DH17" s="48">
        <v>0</v>
      </c>
      <c r="DI17" s="48">
        <v>0</v>
      </c>
      <c r="DJ17" s="48">
        <v>0</v>
      </c>
      <c r="DK17" s="48">
        <v>0</v>
      </c>
      <c r="DL17" s="48">
        <v>0</v>
      </c>
      <c r="DM17" s="48">
        <v>0</v>
      </c>
      <c r="DN17" s="48">
        <v>0</v>
      </c>
      <c r="DO17" s="48">
        <v>0</v>
      </c>
      <c r="DP17" s="48">
        <v>0</v>
      </c>
      <c r="DQ17" s="48">
        <v>0</v>
      </c>
      <c r="DR17" s="48">
        <v>0</v>
      </c>
      <c r="DS17" s="48">
        <v>0</v>
      </c>
      <c r="DT17" s="48">
        <v>0</v>
      </c>
      <c r="DU17" s="48">
        <v>0</v>
      </c>
      <c r="DV17" s="48">
        <v>0</v>
      </c>
      <c r="DW17" s="48">
        <v>55108253.560000002</v>
      </c>
      <c r="DX17" s="48">
        <v>173121</v>
      </c>
      <c r="DY17" s="48">
        <v>8767.73</v>
      </c>
      <c r="DZ17" s="48">
        <v>0</v>
      </c>
      <c r="EA17" s="48">
        <v>0</v>
      </c>
      <c r="EB17" s="48">
        <v>32928270.740000002</v>
      </c>
      <c r="EC17" s="48">
        <v>0</v>
      </c>
      <c r="ED17" s="48">
        <v>-112618</v>
      </c>
      <c r="EE17" s="48">
        <v>0</v>
      </c>
      <c r="EF17" s="48">
        <v>9979563.6799999997</v>
      </c>
      <c r="EG17" s="48">
        <v>1439306.06</v>
      </c>
      <c r="EH17" s="48">
        <v>820539.01</v>
      </c>
      <c r="EI17" s="48">
        <v>0</v>
      </c>
      <c r="EJ17" s="48">
        <v>0</v>
      </c>
      <c r="EK17" s="48">
        <v>0</v>
      </c>
      <c r="EL17" s="48">
        <v>0</v>
      </c>
      <c r="EM17" s="48">
        <v>0</v>
      </c>
      <c r="EN17" s="48">
        <v>0</v>
      </c>
      <c r="EO17" s="48">
        <v>0</v>
      </c>
      <c r="EP17" s="48">
        <v>0</v>
      </c>
      <c r="EQ17" s="48">
        <v>0</v>
      </c>
      <c r="ER17" s="48">
        <v>7929256.0140499994</v>
      </c>
      <c r="ES17" s="48">
        <v>0</v>
      </c>
      <c r="ET17" s="48">
        <v>0</v>
      </c>
      <c r="EU17" s="48">
        <v>0</v>
      </c>
      <c r="EV17" s="48">
        <v>0</v>
      </c>
      <c r="EW17" s="48">
        <v>0</v>
      </c>
      <c r="EX17" s="48">
        <v>76880068.085200012</v>
      </c>
      <c r="EY17" s="48">
        <v>0</v>
      </c>
      <c r="EZ17" s="48">
        <v>1926920252.3687999</v>
      </c>
      <c r="FA17" s="48">
        <v>0</v>
      </c>
      <c r="FB17" s="48">
        <v>12697883.837650001</v>
      </c>
      <c r="FC17" s="48">
        <v>0</v>
      </c>
      <c r="FD17" s="48">
        <v>790328322.49084997</v>
      </c>
      <c r="FE17" s="48">
        <v>0</v>
      </c>
      <c r="FF17" s="48">
        <v>0</v>
      </c>
      <c r="FG17" s="48">
        <v>0</v>
      </c>
      <c r="FH17" s="48">
        <v>0</v>
      </c>
      <c r="FI17" s="48">
        <v>0</v>
      </c>
      <c r="FJ17" s="48">
        <v>20483770.339100003</v>
      </c>
      <c r="FK17" s="48">
        <v>0</v>
      </c>
      <c r="FL17" s="48">
        <v>140951991.17570001</v>
      </c>
      <c r="FM17" s="48">
        <v>0</v>
      </c>
      <c r="FN17" s="48">
        <v>0</v>
      </c>
      <c r="FO17" s="48">
        <v>0</v>
      </c>
      <c r="FP17" s="48">
        <v>0</v>
      </c>
      <c r="FQ17" s="48">
        <v>0</v>
      </c>
      <c r="FR17" s="48">
        <v>0</v>
      </c>
      <c r="FS17" s="48">
        <v>0</v>
      </c>
      <c r="FT17" s="48">
        <v>0</v>
      </c>
      <c r="FU17" s="48">
        <v>0</v>
      </c>
      <c r="FV17" s="48">
        <v>0</v>
      </c>
      <c r="FW17" s="48">
        <v>0</v>
      </c>
      <c r="FX17" s="48">
        <v>0</v>
      </c>
      <c r="FY17" s="48">
        <v>0</v>
      </c>
      <c r="FZ17" s="48">
        <v>0</v>
      </c>
      <c r="GA17" s="48">
        <v>0</v>
      </c>
      <c r="GB17" s="48">
        <v>0</v>
      </c>
      <c r="GC17" s="48">
        <v>0</v>
      </c>
      <c r="GD17" s="48">
        <v>0</v>
      </c>
      <c r="GE17" s="48">
        <v>0</v>
      </c>
      <c r="GF17" s="48">
        <v>0</v>
      </c>
      <c r="GG17" s="48">
        <v>0</v>
      </c>
      <c r="GH17" s="48">
        <v>1645.38</v>
      </c>
      <c r="GI17" s="48">
        <v>0</v>
      </c>
      <c r="GJ17" s="48">
        <v>0</v>
      </c>
      <c r="GK17" s="48">
        <v>0</v>
      </c>
      <c r="GL17" s="48">
        <v>0</v>
      </c>
      <c r="GM17" s="48">
        <v>0</v>
      </c>
      <c r="GN17" s="48">
        <v>0</v>
      </c>
      <c r="GO17" s="48">
        <v>0</v>
      </c>
      <c r="GP17" s="48">
        <v>0</v>
      </c>
      <c r="GQ17" s="48">
        <v>0</v>
      </c>
      <c r="GR17" s="48">
        <v>0</v>
      </c>
      <c r="GS17" s="48">
        <v>0</v>
      </c>
      <c r="GT17" s="48">
        <v>0</v>
      </c>
      <c r="GU17" s="48">
        <v>0</v>
      </c>
      <c r="GV17" s="48">
        <v>0</v>
      </c>
      <c r="GW17" s="48">
        <v>0</v>
      </c>
      <c r="GX17" s="48">
        <v>0</v>
      </c>
      <c r="GY17" s="48">
        <v>0</v>
      </c>
      <c r="GZ17" s="48">
        <v>0</v>
      </c>
      <c r="HA17" s="48">
        <v>0</v>
      </c>
      <c r="HB17" s="48">
        <v>0</v>
      </c>
      <c r="HC17" s="48">
        <v>0</v>
      </c>
      <c r="HD17" s="48">
        <v>0</v>
      </c>
      <c r="HE17" s="48">
        <v>0</v>
      </c>
      <c r="HF17" s="48">
        <v>0</v>
      </c>
      <c r="HG17" s="48">
        <v>0</v>
      </c>
      <c r="HH17" s="48">
        <v>0</v>
      </c>
      <c r="HI17" s="48">
        <v>0</v>
      </c>
      <c r="HJ17" s="48">
        <v>0</v>
      </c>
      <c r="HK17" s="48">
        <v>0</v>
      </c>
      <c r="HL17" s="48">
        <v>0</v>
      </c>
      <c r="HM17" s="48">
        <v>0</v>
      </c>
      <c r="HN17" s="48">
        <v>0</v>
      </c>
      <c r="HO17" s="48">
        <v>0</v>
      </c>
      <c r="HP17" s="48">
        <v>0</v>
      </c>
      <c r="HQ17" s="48">
        <v>0</v>
      </c>
      <c r="HR17" s="48">
        <v>0</v>
      </c>
      <c r="HS17" s="48">
        <v>0</v>
      </c>
      <c r="HT17" s="48">
        <v>0</v>
      </c>
      <c r="HU17" s="48">
        <v>0</v>
      </c>
      <c r="HV17" s="48">
        <v>4384205296.6858873</v>
      </c>
      <c r="HW17" s="48">
        <v>1728700222.98</v>
      </c>
    </row>
    <row r="18" spans="1:231" ht="12.75" customHeight="1">
      <c r="A18" s="59" t="s">
        <v>172</v>
      </c>
      <c r="B18" s="47">
        <v>9001</v>
      </c>
      <c r="C18" s="58" t="s">
        <v>173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v>0</v>
      </c>
      <c r="BZ18" s="48">
        <v>0</v>
      </c>
      <c r="CA18" s="48">
        <v>0</v>
      </c>
      <c r="CB18" s="48">
        <v>0</v>
      </c>
      <c r="CC18" s="48">
        <v>0</v>
      </c>
      <c r="CD18" s="48">
        <v>0</v>
      </c>
      <c r="CE18" s="48">
        <v>0</v>
      </c>
      <c r="CF18" s="48">
        <v>0</v>
      </c>
      <c r="CG18" s="48">
        <v>0</v>
      </c>
      <c r="CH18" s="48">
        <v>0</v>
      </c>
      <c r="CI18" s="48">
        <v>0</v>
      </c>
      <c r="CJ18" s="48">
        <v>0</v>
      </c>
      <c r="CK18" s="48">
        <v>0</v>
      </c>
      <c r="CL18" s="48">
        <v>0</v>
      </c>
      <c r="CM18" s="48">
        <v>0</v>
      </c>
      <c r="CN18" s="48">
        <v>0</v>
      </c>
      <c r="CO18" s="48">
        <v>0</v>
      </c>
      <c r="CP18" s="48">
        <v>0</v>
      </c>
      <c r="CQ18" s="48">
        <v>0</v>
      </c>
      <c r="CR18" s="48">
        <v>0</v>
      </c>
      <c r="CS18" s="48">
        <v>0</v>
      </c>
      <c r="CT18" s="48">
        <v>0</v>
      </c>
      <c r="CU18" s="48">
        <v>0</v>
      </c>
      <c r="CV18" s="48">
        <v>0</v>
      </c>
      <c r="CW18" s="48">
        <v>0</v>
      </c>
      <c r="CX18" s="48">
        <v>0</v>
      </c>
      <c r="CY18" s="48">
        <v>0</v>
      </c>
      <c r="CZ18" s="48">
        <v>0</v>
      </c>
      <c r="DA18" s="48">
        <v>0</v>
      </c>
      <c r="DB18" s="48">
        <v>0</v>
      </c>
      <c r="DC18" s="48">
        <v>0</v>
      </c>
      <c r="DD18" s="48">
        <v>0</v>
      </c>
      <c r="DE18" s="48">
        <v>0</v>
      </c>
      <c r="DF18" s="48">
        <v>0</v>
      </c>
      <c r="DG18" s="48">
        <v>0</v>
      </c>
      <c r="DH18" s="48">
        <v>0</v>
      </c>
      <c r="DI18" s="48">
        <v>0</v>
      </c>
      <c r="DJ18" s="48">
        <v>0</v>
      </c>
      <c r="DK18" s="48">
        <v>0</v>
      </c>
      <c r="DL18" s="48">
        <v>0</v>
      </c>
      <c r="DM18" s="48">
        <v>0</v>
      </c>
      <c r="DN18" s="48">
        <v>0</v>
      </c>
      <c r="DO18" s="48">
        <v>0</v>
      </c>
      <c r="DP18" s="48">
        <v>0</v>
      </c>
      <c r="DQ18" s="48">
        <v>0</v>
      </c>
      <c r="DR18" s="48">
        <v>0</v>
      </c>
      <c r="DS18" s="48">
        <v>0</v>
      </c>
      <c r="DT18" s="48">
        <v>0</v>
      </c>
      <c r="DU18" s="48">
        <v>0</v>
      </c>
      <c r="DV18" s="48">
        <v>0</v>
      </c>
      <c r="DW18" s="48">
        <v>0</v>
      </c>
      <c r="DX18" s="48">
        <v>0</v>
      </c>
      <c r="DY18" s="48">
        <v>0</v>
      </c>
      <c r="DZ18" s="48">
        <v>0</v>
      </c>
      <c r="EA18" s="48">
        <v>0</v>
      </c>
      <c r="EB18" s="48">
        <v>0</v>
      </c>
      <c r="EC18" s="48">
        <v>0</v>
      </c>
      <c r="ED18" s="48">
        <v>0</v>
      </c>
      <c r="EE18" s="48">
        <v>0</v>
      </c>
      <c r="EF18" s="48">
        <v>0</v>
      </c>
      <c r="EG18" s="48">
        <v>0</v>
      </c>
      <c r="EH18" s="48">
        <v>0</v>
      </c>
      <c r="EI18" s="48">
        <v>0</v>
      </c>
      <c r="EJ18" s="48">
        <v>0</v>
      </c>
      <c r="EK18" s="48">
        <v>0</v>
      </c>
      <c r="EL18" s="48">
        <v>0</v>
      </c>
      <c r="EM18" s="48">
        <v>0</v>
      </c>
      <c r="EN18" s="48">
        <v>0</v>
      </c>
      <c r="EO18" s="48">
        <v>0</v>
      </c>
      <c r="EP18" s="48">
        <v>0</v>
      </c>
      <c r="EQ18" s="48">
        <v>0</v>
      </c>
      <c r="ER18" s="48">
        <v>0</v>
      </c>
      <c r="ES18" s="48">
        <v>0</v>
      </c>
      <c r="ET18" s="48">
        <v>0</v>
      </c>
      <c r="EU18" s="48">
        <v>0</v>
      </c>
      <c r="EV18" s="48">
        <v>0</v>
      </c>
      <c r="EW18" s="48">
        <v>0</v>
      </c>
      <c r="EX18" s="48">
        <v>0</v>
      </c>
      <c r="EY18" s="48">
        <v>0</v>
      </c>
      <c r="EZ18" s="48">
        <v>0</v>
      </c>
      <c r="FA18" s="48">
        <v>0</v>
      </c>
      <c r="FB18" s="48">
        <v>0</v>
      </c>
      <c r="FC18" s="48">
        <v>0</v>
      </c>
      <c r="FD18" s="48">
        <v>0</v>
      </c>
      <c r="FE18" s="48">
        <v>0</v>
      </c>
      <c r="FF18" s="48">
        <v>0</v>
      </c>
      <c r="FG18" s="48">
        <v>0</v>
      </c>
      <c r="FH18" s="48">
        <v>0</v>
      </c>
      <c r="FI18" s="48">
        <v>0</v>
      </c>
      <c r="FJ18" s="48">
        <v>0</v>
      </c>
      <c r="FK18" s="48">
        <v>0</v>
      </c>
      <c r="FL18" s="48">
        <v>0</v>
      </c>
      <c r="FM18" s="48">
        <v>0</v>
      </c>
      <c r="FN18" s="48">
        <v>0</v>
      </c>
      <c r="FO18" s="48">
        <v>0</v>
      </c>
      <c r="FP18" s="48">
        <v>721260253.60000038</v>
      </c>
      <c r="FQ18" s="48">
        <v>0</v>
      </c>
      <c r="FR18" s="48">
        <v>0</v>
      </c>
      <c r="FS18" s="48">
        <v>0</v>
      </c>
      <c r="FT18" s="48">
        <v>0</v>
      </c>
      <c r="FU18" s="48">
        <v>0</v>
      </c>
      <c r="FV18" s="48">
        <v>205970.15000000011</v>
      </c>
      <c r="FW18" s="48">
        <v>0</v>
      </c>
      <c r="FX18" s="48">
        <v>0</v>
      </c>
      <c r="FY18" s="48">
        <v>0</v>
      </c>
      <c r="FZ18" s="48">
        <v>205970.15000000011</v>
      </c>
      <c r="GA18" s="48">
        <v>0</v>
      </c>
      <c r="GB18" s="48">
        <v>721054283.45000041</v>
      </c>
      <c r="GC18" s="48">
        <v>0</v>
      </c>
      <c r="GD18" s="48">
        <v>0</v>
      </c>
      <c r="GE18" s="48">
        <v>0</v>
      </c>
      <c r="GF18" s="48">
        <v>721054283.45000041</v>
      </c>
      <c r="GG18" s="48">
        <v>0</v>
      </c>
      <c r="GH18" s="48">
        <v>0</v>
      </c>
      <c r="GI18" s="48">
        <v>0</v>
      </c>
      <c r="GJ18" s="48">
        <v>0</v>
      </c>
      <c r="GK18" s="48">
        <v>0</v>
      </c>
      <c r="GL18" s="48">
        <v>0</v>
      </c>
      <c r="GM18" s="48">
        <v>0</v>
      </c>
      <c r="GN18" s="48">
        <v>0</v>
      </c>
      <c r="GO18" s="48">
        <v>0</v>
      </c>
      <c r="GP18" s="48">
        <v>0</v>
      </c>
      <c r="GQ18" s="48">
        <v>0</v>
      </c>
      <c r="GR18" s="48">
        <v>0</v>
      </c>
      <c r="GS18" s="48">
        <v>0</v>
      </c>
      <c r="GT18" s="48">
        <v>0</v>
      </c>
      <c r="GU18" s="48">
        <v>0</v>
      </c>
      <c r="GV18" s="48">
        <v>0</v>
      </c>
      <c r="GW18" s="48">
        <v>0</v>
      </c>
      <c r="GX18" s="48">
        <v>0</v>
      </c>
      <c r="GY18" s="48">
        <v>0</v>
      </c>
      <c r="GZ18" s="48">
        <v>0</v>
      </c>
      <c r="HA18" s="48">
        <v>0</v>
      </c>
      <c r="HB18" s="48">
        <v>0</v>
      </c>
      <c r="HC18" s="48">
        <v>0</v>
      </c>
      <c r="HD18" s="48">
        <v>0</v>
      </c>
      <c r="HE18" s="48">
        <v>0</v>
      </c>
      <c r="HF18" s="48">
        <v>0</v>
      </c>
      <c r="HG18" s="48">
        <v>0</v>
      </c>
      <c r="HH18" s="48">
        <v>0</v>
      </c>
      <c r="HI18" s="48">
        <v>0</v>
      </c>
      <c r="HJ18" s="48">
        <v>0</v>
      </c>
      <c r="HK18" s="48">
        <v>0</v>
      </c>
      <c r="HL18" s="48">
        <v>0</v>
      </c>
      <c r="HM18" s="48">
        <v>0</v>
      </c>
      <c r="HN18" s="48">
        <v>0</v>
      </c>
      <c r="HO18" s="48">
        <v>0</v>
      </c>
      <c r="HP18" s="48">
        <v>0</v>
      </c>
      <c r="HQ18" s="48">
        <v>0</v>
      </c>
      <c r="HR18" s="48">
        <v>0</v>
      </c>
      <c r="HS18" s="48">
        <v>0</v>
      </c>
      <c r="HT18" s="48">
        <v>0</v>
      </c>
      <c r="HU18" s="48">
        <v>0</v>
      </c>
      <c r="HV18" s="48">
        <v>721260253.60000026</v>
      </c>
      <c r="HW18" s="48">
        <v>0</v>
      </c>
    </row>
    <row r="19" spans="1:231" ht="12.75" customHeight="1">
      <c r="A19" s="59" t="s">
        <v>175</v>
      </c>
      <c r="B19" s="47">
        <v>9003</v>
      </c>
      <c r="C19" s="58" t="s">
        <v>176</v>
      </c>
      <c r="D19" s="48">
        <v>26425363.990000002</v>
      </c>
      <c r="E19" s="48">
        <v>1061495623.76</v>
      </c>
      <c r="F19" s="48">
        <v>0</v>
      </c>
      <c r="G19" s="48">
        <v>0</v>
      </c>
      <c r="H19" s="48">
        <v>8531359.5099999998</v>
      </c>
      <c r="I19" s="48">
        <v>0</v>
      </c>
      <c r="J19" s="48">
        <v>17894004.48</v>
      </c>
      <c r="K19" s="48">
        <v>1061495623.76</v>
      </c>
      <c r="L19" s="48">
        <v>8501985.6300000008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31636.81</v>
      </c>
      <c r="AA19" s="48">
        <v>101897836.78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1153383417.325736</v>
      </c>
      <c r="AK19" s="48">
        <v>0</v>
      </c>
      <c r="AL19" s="48">
        <v>76394124.920000002</v>
      </c>
      <c r="AM19" s="48">
        <v>0</v>
      </c>
      <c r="AN19" s="48">
        <v>0</v>
      </c>
      <c r="AO19" s="48">
        <v>0</v>
      </c>
      <c r="AP19" s="48">
        <v>1931981.78</v>
      </c>
      <c r="AQ19" s="48">
        <v>0</v>
      </c>
      <c r="AR19" s="48">
        <v>0</v>
      </c>
      <c r="AS19" s="48">
        <v>0</v>
      </c>
      <c r="AT19" s="48">
        <v>557242.02</v>
      </c>
      <c r="AU19" s="48">
        <v>0</v>
      </c>
      <c r="AV19" s="48">
        <v>166811.04999999999</v>
      </c>
      <c r="AW19" s="48">
        <v>387167627.86000001</v>
      </c>
      <c r="AX19" s="48">
        <v>0</v>
      </c>
      <c r="AY19" s="48">
        <v>0</v>
      </c>
      <c r="AZ19" s="48">
        <v>0</v>
      </c>
      <c r="BA19" s="48">
        <v>0</v>
      </c>
      <c r="BB19" s="48">
        <v>27122.21</v>
      </c>
      <c r="BC19" s="48">
        <v>0</v>
      </c>
      <c r="BD19" s="48">
        <v>4889.25</v>
      </c>
      <c r="BE19" s="48">
        <v>0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0</v>
      </c>
      <c r="BM19" s="48">
        <v>0</v>
      </c>
      <c r="BN19" s="48">
        <v>0</v>
      </c>
      <c r="BO19" s="48">
        <v>0</v>
      </c>
      <c r="BP19" s="48">
        <v>10325483.718802189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v>0</v>
      </c>
      <c r="BZ19" s="48">
        <v>0</v>
      </c>
      <c r="CA19" s="48">
        <v>0</v>
      </c>
      <c r="CB19" s="48">
        <v>362715.17</v>
      </c>
      <c r="CC19" s="48">
        <v>0</v>
      </c>
      <c r="CD19" s="48">
        <v>0</v>
      </c>
      <c r="CE19" s="48">
        <v>0</v>
      </c>
      <c r="CF19" s="48">
        <v>0</v>
      </c>
      <c r="CG19" s="48">
        <v>0</v>
      </c>
      <c r="CH19" s="48">
        <v>0</v>
      </c>
      <c r="CI19" s="48">
        <v>0</v>
      </c>
      <c r="CJ19" s="48">
        <v>83180563.179999992</v>
      </c>
      <c r="CK19" s="48">
        <v>335.65</v>
      </c>
      <c r="CL19" s="48">
        <v>2594507.0100000002</v>
      </c>
      <c r="CM19" s="48">
        <v>486696.56</v>
      </c>
      <c r="CN19" s="48">
        <v>194977.38</v>
      </c>
      <c r="CO19" s="48">
        <v>157756.82</v>
      </c>
      <c r="CP19" s="48">
        <v>0</v>
      </c>
      <c r="CQ19" s="48">
        <v>0</v>
      </c>
      <c r="CR19" s="48">
        <v>140409.12</v>
      </c>
      <c r="CS19" s="48">
        <v>157756.82</v>
      </c>
      <c r="CT19" s="48">
        <v>0</v>
      </c>
      <c r="CU19" s="48">
        <v>0</v>
      </c>
      <c r="CV19" s="48">
        <v>0</v>
      </c>
      <c r="CW19" s="48">
        <v>0</v>
      </c>
      <c r="CX19" s="48">
        <v>0</v>
      </c>
      <c r="CY19" s="48">
        <v>0</v>
      </c>
      <c r="CZ19" s="48">
        <v>0</v>
      </c>
      <c r="DA19" s="48">
        <v>0</v>
      </c>
      <c r="DB19" s="48">
        <v>0</v>
      </c>
      <c r="DC19" s="48">
        <v>0</v>
      </c>
      <c r="DD19" s="48">
        <v>0</v>
      </c>
      <c r="DE19" s="48">
        <v>120780261.38</v>
      </c>
      <c r="DF19" s="48">
        <v>0</v>
      </c>
      <c r="DG19" s="48">
        <v>0</v>
      </c>
      <c r="DH19" s="48">
        <v>0</v>
      </c>
      <c r="DI19" s="48">
        <v>0</v>
      </c>
      <c r="DJ19" s="48">
        <v>0</v>
      </c>
      <c r="DK19" s="48">
        <v>0</v>
      </c>
      <c r="DL19" s="48">
        <v>0</v>
      </c>
      <c r="DM19" s="48">
        <v>0</v>
      </c>
      <c r="DN19" s="48">
        <v>0</v>
      </c>
      <c r="DO19" s="48">
        <v>0</v>
      </c>
      <c r="DP19" s="48">
        <v>0</v>
      </c>
      <c r="DQ19" s="48">
        <v>0</v>
      </c>
      <c r="DR19" s="48">
        <v>0</v>
      </c>
      <c r="DS19" s="48">
        <v>0</v>
      </c>
      <c r="DT19" s="48">
        <v>0</v>
      </c>
      <c r="DU19" s="48">
        <v>0</v>
      </c>
      <c r="DV19" s="48">
        <v>0</v>
      </c>
      <c r="DW19" s="48">
        <v>55108253.560000002</v>
      </c>
      <c r="DX19" s="48">
        <v>173121</v>
      </c>
      <c r="DY19" s="48">
        <v>8767.73</v>
      </c>
      <c r="DZ19" s="48">
        <v>0</v>
      </c>
      <c r="EA19" s="48">
        <v>0</v>
      </c>
      <c r="EB19" s="48">
        <v>32928270.740000002</v>
      </c>
      <c r="EC19" s="48">
        <v>0</v>
      </c>
      <c r="ED19" s="48">
        <v>-112618</v>
      </c>
      <c r="EE19" s="48">
        <v>0</v>
      </c>
      <c r="EF19" s="48">
        <v>9979563.6799999997</v>
      </c>
      <c r="EG19" s="48">
        <v>1439306.06</v>
      </c>
      <c r="EH19" s="48">
        <v>820539.01</v>
      </c>
      <c r="EI19" s="48">
        <v>0</v>
      </c>
      <c r="EJ19" s="48">
        <v>0</v>
      </c>
      <c r="EK19" s="48">
        <v>0</v>
      </c>
      <c r="EL19" s="48">
        <v>0</v>
      </c>
      <c r="EM19" s="48">
        <v>0</v>
      </c>
      <c r="EN19" s="48">
        <v>0</v>
      </c>
      <c r="EO19" s="48">
        <v>0</v>
      </c>
      <c r="EP19" s="48">
        <v>0</v>
      </c>
      <c r="EQ19" s="48">
        <v>0</v>
      </c>
      <c r="ER19" s="48">
        <v>7929256.0140499994</v>
      </c>
      <c r="ES19" s="48">
        <v>0</v>
      </c>
      <c r="ET19" s="48">
        <v>0</v>
      </c>
      <c r="EU19" s="48">
        <v>0</v>
      </c>
      <c r="EV19" s="48">
        <v>0</v>
      </c>
      <c r="EW19" s="48">
        <v>0</v>
      </c>
      <c r="EX19" s="48">
        <v>76880068.085200012</v>
      </c>
      <c r="EY19" s="48">
        <v>0</v>
      </c>
      <c r="EZ19" s="48">
        <v>1926920252.3687999</v>
      </c>
      <c r="FA19" s="48">
        <v>0</v>
      </c>
      <c r="FB19" s="48">
        <v>12697883.837650001</v>
      </c>
      <c r="FC19" s="48">
        <v>0</v>
      </c>
      <c r="FD19" s="48">
        <v>790328322.49084997</v>
      </c>
      <c r="FE19" s="48">
        <v>0</v>
      </c>
      <c r="FF19" s="48">
        <v>0</v>
      </c>
      <c r="FG19" s="48">
        <v>0</v>
      </c>
      <c r="FH19" s="48">
        <v>0</v>
      </c>
      <c r="FI19" s="48">
        <v>0</v>
      </c>
      <c r="FJ19" s="48">
        <v>20483770.339100003</v>
      </c>
      <c r="FK19" s="48">
        <v>0</v>
      </c>
      <c r="FL19" s="48">
        <v>140951991.17570001</v>
      </c>
      <c r="FM19" s="48">
        <v>0</v>
      </c>
      <c r="FN19" s="48">
        <v>0</v>
      </c>
      <c r="FO19" s="48">
        <v>0</v>
      </c>
      <c r="FP19" s="48">
        <v>721260253.60000038</v>
      </c>
      <c r="FQ19" s="48">
        <v>0</v>
      </c>
      <c r="FR19" s="48">
        <v>0</v>
      </c>
      <c r="FS19" s="48">
        <v>0</v>
      </c>
      <c r="FT19" s="48">
        <v>0</v>
      </c>
      <c r="FU19" s="48">
        <v>0</v>
      </c>
      <c r="FV19" s="48">
        <v>205970.15000000011</v>
      </c>
      <c r="FW19" s="48">
        <v>0</v>
      </c>
      <c r="FX19" s="48">
        <v>0</v>
      </c>
      <c r="FY19" s="48">
        <v>0</v>
      </c>
      <c r="FZ19" s="48">
        <v>205970.15000000011</v>
      </c>
      <c r="GA19" s="48">
        <v>0</v>
      </c>
      <c r="GB19" s="48">
        <v>721054283.45000041</v>
      </c>
      <c r="GC19" s="48">
        <v>0</v>
      </c>
      <c r="GD19" s="48">
        <v>0</v>
      </c>
      <c r="GE19" s="48">
        <v>0</v>
      </c>
      <c r="GF19" s="48">
        <v>721054283.45000041</v>
      </c>
      <c r="GG19" s="48">
        <v>0</v>
      </c>
      <c r="GH19" s="48">
        <v>1645.38</v>
      </c>
      <c r="GI19" s="48">
        <v>0</v>
      </c>
      <c r="GJ19" s="48">
        <v>0</v>
      </c>
      <c r="GK19" s="48">
        <v>0</v>
      </c>
      <c r="GL19" s="48">
        <v>0</v>
      </c>
      <c r="GM19" s="48">
        <v>0</v>
      </c>
      <c r="GN19" s="48">
        <v>0</v>
      </c>
      <c r="GO19" s="48">
        <v>0</v>
      </c>
      <c r="GP19" s="48">
        <v>0</v>
      </c>
      <c r="GQ19" s="48">
        <v>0</v>
      </c>
      <c r="GR19" s="48">
        <v>0</v>
      </c>
      <c r="GS19" s="48">
        <v>0</v>
      </c>
      <c r="GT19" s="48">
        <v>0</v>
      </c>
      <c r="GU19" s="48">
        <v>0</v>
      </c>
      <c r="GV19" s="48">
        <v>0</v>
      </c>
      <c r="GW19" s="48">
        <v>0</v>
      </c>
      <c r="GX19" s="48">
        <v>0</v>
      </c>
      <c r="GY19" s="48">
        <v>0</v>
      </c>
      <c r="GZ19" s="48">
        <v>0</v>
      </c>
      <c r="HA19" s="48">
        <v>0</v>
      </c>
      <c r="HB19" s="48">
        <v>0</v>
      </c>
      <c r="HC19" s="48">
        <v>0</v>
      </c>
      <c r="HD19" s="48">
        <v>0</v>
      </c>
      <c r="HE19" s="48">
        <v>0</v>
      </c>
      <c r="HF19" s="48">
        <v>0</v>
      </c>
      <c r="HG19" s="48">
        <v>0</v>
      </c>
      <c r="HH19" s="48">
        <v>0</v>
      </c>
      <c r="HI19" s="48">
        <v>0</v>
      </c>
      <c r="HJ19" s="48">
        <v>0</v>
      </c>
      <c r="HK19" s="48">
        <v>0</v>
      </c>
      <c r="HL19" s="48">
        <v>0</v>
      </c>
      <c r="HM19" s="48">
        <v>0</v>
      </c>
      <c r="HN19" s="48">
        <v>0</v>
      </c>
      <c r="HO19" s="48">
        <v>0</v>
      </c>
      <c r="HP19" s="48">
        <v>0</v>
      </c>
      <c r="HQ19" s="48">
        <v>0</v>
      </c>
      <c r="HR19" s="48">
        <v>0</v>
      </c>
      <c r="HS19" s="48">
        <v>0</v>
      </c>
      <c r="HT19" s="48">
        <v>0</v>
      </c>
      <c r="HU19" s="48">
        <v>0</v>
      </c>
      <c r="HV19" s="48">
        <v>5105465550.2858877</v>
      </c>
      <c r="HW19" s="48">
        <v>1728700222.98</v>
      </c>
    </row>
    <row r="20" spans="1:231" ht="12.75" customHeight="1"/>
    <row r="21" spans="1:231" ht="12.75" customHeight="1"/>
    <row r="22" spans="1:231" ht="12.75" customHeight="1"/>
    <row r="23" spans="1:231" ht="12.75" customHeight="1"/>
    <row r="24" spans="1:231" ht="12.75" customHeigh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9E07-A112-4546-BEF2-47A3F1E91EE6}">
  <dimension ref="A1:HX24"/>
  <sheetViews>
    <sheetView showGridLines="0" zoomScale="80" zoomScaleNormal="80" workbookViewId="0">
      <pane xSplit="3" ySplit="6" topLeftCell="D7" activePane="bottomRight" state="frozen"/>
      <selection activeCell="C34" sqref="C34"/>
      <selection pane="topRight" activeCell="C34" sqref="C34"/>
      <selection pane="bottomLeft" activeCell="C34" sqref="C34"/>
      <selection pane="bottomRight" activeCell="D7" sqref="D7"/>
    </sheetView>
  </sheetViews>
  <sheetFormatPr defaultColWidth="9.33203125" defaultRowHeight="13.2"/>
  <cols>
    <col min="1" max="1" width="58.6640625" style="6" customWidth="1"/>
    <col min="2" max="3" width="15.6640625" style="6" customWidth="1"/>
    <col min="4" max="232" width="15.5546875" style="3" customWidth="1"/>
    <col min="233" max="233" width="14.5546875" style="3" customWidth="1"/>
    <col min="234" max="16384" width="9.33203125" style="3"/>
  </cols>
  <sheetData>
    <row r="1" spans="1:232" ht="15" customHeight="1">
      <c r="A1" s="1" t="s">
        <v>0</v>
      </c>
      <c r="B1" s="2"/>
      <c r="C1" s="2"/>
    </row>
    <row r="2" spans="1:232" ht="15" customHeight="1">
      <c r="A2" s="1" t="s">
        <v>6</v>
      </c>
      <c r="B2" s="2"/>
      <c r="C2" s="2"/>
    </row>
    <row r="3" spans="1:232" ht="15" customHeight="1">
      <c r="A3" s="5" t="s">
        <v>306</v>
      </c>
      <c r="B3" s="2"/>
      <c r="C3" s="2"/>
    </row>
    <row r="4" spans="1:232" ht="15" customHeight="1"/>
    <row r="5" spans="1:232" ht="22.5" customHeight="1">
      <c r="D5" s="99">
        <v>701</v>
      </c>
      <c r="E5" s="100"/>
      <c r="F5" s="99">
        <v>900</v>
      </c>
      <c r="G5" s="100"/>
      <c r="H5" s="99">
        <v>901</v>
      </c>
      <c r="I5" s="100"/>
      <c r="J5" s="99">
        <v>902</v>
      </c>
      <c r="K5" s="100"/>
      <c r="L5" s="99">
        <v>702</v>
      </c>
      <c r="M5" s="100"/>
      <c r="N5" s="99">
        <v>703</v>
      </c>
      <c r="O5" s="100"/>
      <c r="P5" s="99">
        <v>704</v>
      </c>
      <c r="Q5" s="100"/>
      <c r="R5" s="99">
        <v>705</v>
      </c>
      <c r="S5" s="100"/>
      <c r="T5" s="99">
        <v>706</v>
      </c>
      <c r="U5" s="100"/>
      <c r="V5" s="99">
        <v>707</v>
      </c>
      <c r="W5" s="100"/>
      <c r="X5" s="99">
        <v>708</v>
      </c>
      <c r="Y5" s="100"/>
      <c r="Z5" s="99">
        <v>710</v>
      </c>
      <c r="AA5" s="100"/>
      <c r="AB5" s="99">
        <v>711</v>
      </c>
      <c r="AC5" s="100"/>
      <c r="AD5" s="99">
        <v>712</v>
      </c>
      <c r="AE5" s="100"/>
      <c r="AF5" s="99">
        <v>713</v>
      </c>
      <c r="AG5" s="100"/>
      <c r="AH5" s="99">
        <v>714</v>
      </c>
      <c r="AI5" s="100"/>
      <c r="AJ5" s="99" t="s">
        <v>160</v>
      </c>
      <c r="AK5" s="100"/>
      <c r="AL5" s="99">
        <v>903</v>
      </c>
      <c r="AM5" s="100"/>
      <c r="AN5" s="99">
        <v>716</v>
      </c>
      <c r="AO5" s="100"/>
      <c r="AP5" s="99">
        <v>717</v>
      </c>
      <c r="AQ5" s="100"/>
      <c r="AR5" s="99">
        <v>718</v>
      </c>
      <c r="AS5" s="100"/>
      <c r="AT5" s="99">
        <v>719</v>
      </c>
      <c r="AU5" s="100"/>
      <c r="AV5" s="99">
        <v>720</v>
      </c>
      <c r="AW5" s="100"/>
      <c r="AX5" s="99">
        <v>721</v>
      </c>
      <c r="AY5" s="100"/>
      <c r="AZ5" s="99">
        <v>722</v>
      </c>
      <c r="BA5" s="100"/>
      <c r="BB5" s="99">
        <v>723</v>
      </c>
      <c r="BC5" s="100"/>
      <c r="BD5" s="99">
        <v>724</v>
      </c>
      <c r="BE5" s="100"/>
      <c r="BF5" s="99">
        <v>725</v>
      </c>
      <c r="BG5" s="100"/>
      <c r="BH5" s="99">
        <v>726</v>
      </c>
      <c r="BI5" s="100"/>
      <c r="BJ5" s="99">
        <v>727</v>
      </c>
      <c r="BK5" s="100"/>
      <c r="BL5" s="99">
        <v>728</v>
      </c>
      <c r="BM5" s="100"/>
      <c r="BN5" s="99">
        <v>729</v>
      </c>
      <c r="BO5" s="100"/>
      <c r="BP5" s="99">
        <v>730</v>
      </c>
      <c r="BQ5" s="100"/>
      <c r="BR5" s="99">
        <v>731</v>
      </c>
      <c r="BS5" s="100"/>
      <c r="BT5" s="99">
        <v>732</v>
      </c>
      <c r="BU5" s="100"/>
      <c r="BV5" s="99">
        <v>733</v>
      </c>
      <c r="BW5" s="100"/>
      <c r="BX5" s="99">
        <v>734</v>
      </c>
      <c r="BY5" s="100"/>
      <c r="BZ5" s="99">
        <v>735</v>
      </c>
      <c r="CA5" s="100"/>
      <c r="CB5" s="99">
        <v>736</v>
      </c>
      <c r="CC5" s="100"/>
      <c r="CD5" s="99">
        <v>737</v>
      </c>
      <c r="CE5" s="100"/>
      <c r="CF5" s="99">
        <v>738</v>
      </c>
      <c r="CG5" s="100"/>
      <c r="CH5" s="99">
        <v>739</v>
      </c>
      <c r="CI5" s="100"/>
      <c r="CJ5" s="99">
        <v>740</v>
      </c>
      <c r="CK5" s="100"/>
      <c r="CL5" s="99">
        <v>741</v>
      </c>
      <c r="CM5" s="100"/>
      <c r="CN5" s="99">
        <v>742</v>
      </c>
      <c r="CO5" s="100"/>
      <c r="CP5" s="99">
        <v>743</v>
      </c>
      <c r="CQ5" s="100"/>
      <c r="CR5" s="99">
        <v>744</v>
      </c>
      <c r="CS5" s="100"/>
      <c r="CT5" s="99">
        <v>745</v>
      </c>
      <c r="CU5" s="100"/>
      <c r="CV5" s="99">
        <v>746</v>
      </c>
      <c r="CW5" s="100"/>
      <c r="CX5" s="99">
        <v>747</v>
      </c>
      <c r="CY5" s="100"/>
      <c r="CZ5" s="99">
        <v>748</v>
      </c>
      <c r="DA5" s="100"/>
      <c r="DB5" s="99">
        <v>749</v>
      </c>
      <c r="DC5" s="100"/>
      <c r="DD5" s="99">
        <v>750</v>
      </c>
      <c r="DE5" s="100"/>
      <c r="DF5" s="99">
        <v>751</v>
      </c>
      <c r="DG5" s="100"/>
      <c r="DH5" s="99">
        <v>752</v>
      </c>
      <c r="DI5" s="100"/>
      <c r="DJ5" s="99">
        <v>753</v>
      </c>
      <c r="DK5" s="100"/>
      <c r="DL5" s="99">
        <v>754</v>
      </c>
      <c r="DM5" s="100"/>
      <c r="DN5" s="99">
        <v>755</v>
      </c>
      <c r="DO5" s="100"/>
      <c r="DP5" s="99">
        <v>756</v>
      </c>
      <c r="DQ5" s="100"/>
      <c r="DR5" s="99">
        <v>757</v>
      </c>
      <c r="DS5" s="100"/>
      <c r="DT5" s="99">
        <v>758</v>
      </c>
      <c r="DU5" s="100"/>
      <c r="DV5" s="99">
        <v>759</v>
      </c>
      <c r="DW5" s="100"/>
      <c r="DX5" s="99">
        <v>760</v>
      </c>
      <c r="DY5" s="100"/>
      <c r="DZ5" s="99">
        <v>761</v>
      </c>
      <c r="EA5" s="100"/>
      <c r="EB5" s="99">
        <v>765</v>
      </c>
      <c r="EC5" s="100"/>
      <c r="ED5" s="99">
        <v>766</v>
      </c>
      <c r="EE5" s="100"/>
      <c r="EF5" s="99">
        <v>767</v>
      </c>
      <c r="EG5" s="100"/>
      <c r="EH5" s="99">
        <v>768</v>
      </c>
      <c r="EI5" s="100"/>
      <c r="EJ5" s="99">
        <v>769</v>
      </c>
      <c r="EK5" s="100"/>
      <c r="EL5" s="99">
        <v>770</v>
      </c>
      <c r="EM5" s="100"/>
      <c r="EN5" s="99">
        <v>771</v>
      </c>
      <c r="EO5" s="100"/>
      <c r="EP5" s="99">
        <v>772</v>
      </c>
      <c r="EQ5" s="100"/>
      <c r="ER5" s="99">
        <v>773</v>
      </c>
      <c r="ES5" s="100"/>
      <c r="ET5" s="99">
        <v>774</v>
      </c>
      <c r="EU5" s="100"/>
      <c r="EV5" s="99">
        <v>775</v>
      </c>
      <c r="EW5" s="100"/>
      <c r="EX5" s="99">
        <v>776</v>
      </c>
      <c r="EY5" s="100"/>
      <c r="EZ5" s="99">
        <v>777</v>
      </c>
      <c r="FA5" s="100"/>
      <c r="FB5" s="99">
        <v>778</v>
      </c>
      <c r="FC5" s="100"/>
      <c r="FD5" s="99">
        <v>779</v>
      </c>
      <c r="FE5" s="100"/>
      <c r="FF5" s="99">
        <v>780</v>
      </c>
      <c r="FG5" s="100"/>
      <c r="FH5" s="99">
        <v>781</v>
      </c>
      <c r="FI5" s="100"/>
      <c r="FJ5" s="99">
        <v>782</v>
      </c>
      <c r="FK5" s="100"/>
      <c r="FL5" s="99">
        <v>783</v>
      </c>
      <c r="FM5" s="100"/>
      <c r="FN5" s="99">
        <v>784</v>
      </c>
      <c r="FO5" s="100"/>
      <c r="FP5" s="99">
        <v>785</v>
      </c>
      <c r="FQ5" s="100"/>
      <c r="FR5" s="99">
        <v>904</v>
      </c>
      <c r="FS5" s="100"/>
      <c r="FT5" s="99">
        <v>905</v>
      </c>
      <c r="FU5" s="100"/>
      <c r="FV5" s="99">
        <v>906</v>
      </c>
      <c r="FW5" s="100"/>
      <c r="FX5" s="99">
        <v>90601</v>
      </c>
      <c r="FY5" s="100"/>
      <c r="FZ5" s="99">
        <v>90602</v>
      </c>
      <c r="GA5" s="100"/>
      <c r="GB5" s="99">
        <v>907</v>
      </c>
      <c r="GC5" s="100"/>
      <c r="GD5" s="99">
        <v>90701</v>
      </c>
      <c r="GE5" s="100"/>
      <c r="GF5" s="99">
        <v>90702</v>
      </c>
      <c r="GG5" s="100"/>
      <c r="GH5" s="99">
        <v>786</v>
      </c>
      <c r="GI5" s="100"/>
      <c r="GJ5" s="99">
        <v>789</v>
      </c>
      <c r="GK5" s="100"/>
      <c r="GL5" s="99">
        <v>798</v>
      </c>
      <c r="GM5" s="100"/>
      <c r="GN5" s="99">
        <v>790</v>
      </c>
      <c r="GO5" s="100"/>
      <c r="GP5" s="99">
        <v>791</v>
      </c>
      <c r="GQ5" s="100"/>
      <c r="GR5" s="99">
        <v>792</v>
      </c>
      <c r="GS5" s="100"/>
      <c r="GT5" s="99">
        <v>793</v>
      </c>
      <c r="GU5" s="100"/>
      <c r="GV5" s="99">
        <v>794</v>
      </c>
      <c r="GW5" s="100"/>
      <c r="GX5" s="99">
        <v>795</v>
      </c>
      <c r="GY5" s="100"/>
      <c r="GZ5" s="99">
        <v>796</v>
      </c>
      <c r="HA5" s="100"/>
      <c r="HB5" s="99">
        <v>797</v>
      </c>
      <c r="HC5" s="100"/>
      <c r="HD5" s="99">
        <v>908</v>
      </c>
      <c r="HE5" s="100"/>
      <c r="HF5" s="99">
        <v>909</v>
      </c>
      <c r="HG5" s="100"/>
      <c r="HH5" s="99">
        <v>910</v>
      </c>
      <c r="HI5" s="100"/>
      <c r="HJ5" s="99">
        <v>91001</v>
      </c>
      <c r="HK5" s="100"/>
      <c r="HL5" s="99">
        <v>91002</v>
      </c>
      <c r="HM5" s="100"/>
      <c r="HN5" s="99">
        <v>911</v>
      </c>
      <c r="HO5" s="100"/>
      <c r="HP5" s="99">
        <v>91101</v>
      </c>
      <c r="HQ5" s="100"/>
      <c r="HR5" s="99">
        <v>91102</v>
      </c>
      <c r="HS5" s="100"/>
      <c r="HT5" s="99">
        <v>799</v>
      </c>
      <c r="HU5" s="100"/>
      <c r="HV5" s="99" t="s">
        <v>305</v>
      </c>
      <c r="HW5" s="100"/>
    </row>
    <row r="6" spans="1:232" ht="80.099999999999994" customHeight="1">
      <c r="A6" s="55" t="s">
        <v>141</v>
      </c>
      <c r="B6" s="55" t="s">
        <v>142</v>
      </c>
      <c r="C6" s="55" t="s">
        <v>143</v>
      </c>
      <c r="D6" s="56" t="s">
        <v>9</v>
      </c>
      <c r="E6" s="78" t="s">
        <v>10</v>
      </c>
      <c r="F6" s="56" t="s">
        <v>9</v>
      </c>
      <c r="G6" s="78" t="s">
        <v>10</v>
      </c>
      <c r="H6" s="56" t="s">
        <v>9</v>
      </c>
      <c r="I6" s="78" t="s">
        <v>10</v>
      </c>
      <c r="J6" s="56" t="s">
        <v>9</v>
      </c>
      <c r="K6" s="78" t="s">
        <v>10</v>
      </c>
      <c r="L6" s="56" t="s">
        <v>9</v>
      </c>
      <c r="M6" s="78" t="s">
        <v>10</v>
      </c>
      <c r="N6" s="56" t="s">
        <v>9</v>
      </c>
      <c r="O6" s="78" t="s">
        <v>10</v>
      </c>
      <c r="P6" s="56" t="s">
        <v>9</v>
      </c>
      <c r="Q6" s="78" t="s">
        <v>10</v>
      </c>
      <c r="R6" s="56" t="s">
        <v>9</v>
      </c>
      <c r="S6" s="78" t="s">
        <v>10</v>
      </c>
      <c r="T6" s="56" t="s">
        <v>9</v>
      </c>
      <c r="U6" s="78" t="s">
        <v>10</v>
      </c>
      <c r="V6" s="56" t="s">
        <v>9</v>
      </c>
      <c r="W6" s="78" t="s">
        <v>10</v>
      </c>
      <c r="X6" s="56" t="s">
        <v>9</v>
      </c>
      <c r="Y6" s="78" t="s">
        <v>10</v>
      </c>
      <c r="Z6" s="56" t="s">
        <v>9</v>
      </c>
      <c r="AA6" s="78" t="s">
        <v>10</v>
      </c>
      <c r="AB6" s="56" t="s">
        <v>9</v>
      </c>
      <c r="AC6" s="78" t="s">
        <v>10</v>
      </c>
      <c r="AD6" s="56" t="s">
        <v>9</v>
      </c>
      <c r="AE6" s="78" t="s">
        <v>10</v>
      </c>
      <c r="AF6" s="56" t="s">
        <v>9</v>
      </c>
      <c r="AG6" s="78" t="s">
        <v>10</v>
      </c>
      <c r="AH6" s="56" t="s">
        <v>9</v>
      </c>
      <c r="AI6" s="78" t="s">
        <v>10</v>
      </c>
      <c r="AJ6" s="56" t="s">
        <v>9</v>
      </c>
      <c r="AK6" s="78" t="s">
        <v>10</v>
      </c>
      <c r="AL6" s="56" t="s">
        <v>9</v>
      </c>
      <c r="AM6" s="78" t="s">
        <v>10</v>
      </c>
      <c r="AN6" s="56" t="s">
        <v>9</v>
      </c>
      <c r="AO6" s="78" t="s">
        <v>10</v>
      </c>
      <c r="AP6" s="56" t="s">
        <v>9</v>
      </c>
      <c r="AQ6" s="78" t="s">
        <v>10</v>
      </c>
      <c r="AR6" s="56" t="s">
        <v>9</v>
      </c>
      <c r="AS6" s="78" t="s">
        <v>10</v>
      </c>
      <c r="AT6" s="56" t="s">
        <v>9</v>
      </c>
      <c r="AU6" s="78" t="s">
        <v>10</v>
      </c>
      <c r="AV6" s="56" t="s">
        <v>9</v>
      </c>
      <c r="AW6" s="78" t="s">
        <v>10</v>
      </c>
      <c r="AX6" s="56" t="s">
        <v>9</v>
      </c>
      <c r="AY6" s="78" t="s">
        <v>10</v>
      </c>
      <c r="AZ6" s="56" t="s">
        <v>9</v>
      </c>
      <c r="BA6" s="78" t="s">
        <v>10</v>
      </c>
      <c r="BB6" s="56" t="s">
        <v>9</v>
      </c>
      <c r="BC6" s="78" t="s">
        <v>10</v>
      </c>
      <c r="BD6" s="56" t="s">
        <v>9</v>
      </c>
      <c r="BE6" s="78" t="s">
        <v>10</v>
      </c>
      <c r="BF6" s="56" t="s">
        <v>9</v>
      </c>
      <c r="BG6" s="78" t="s">
        <v>10</v>
      </c>
      <c r="BH6" s="56" t="s">
        <v>9</v>
      </c>
      <c r="BI6" s="78" t="s">
        <v>10</v>
      </c>
      <c r="BJ6" s="56" t="s">
        <v>9</v>
      </c>
      <c r="BK6" s="78" t="s">
        <v>10</v>
      </c>
      <c r="BL6" s="56" t="s">
        <v>9</v>
      </c>
      <c r="BM6" s="78" t="s">
        <v>10</v>
      </c>
      <c r="BN6" s="56" t="s">
        <v>9</v>
      </c>
      <c r="BO6" s="78" t="s">
        <v>10</v>
      </c>
      <c r="BP6" s="56" t="s">
        <v>9</v>
      </c>
      <c r="BQ6" s="78" t="s">
        <v>10</v>
      </c>
      <c r="BR6" s="56" t="s">
        <v>9</v>
      </c>
      <c r="BS6" s="78" t="s">
        <v>10</v>
      </c>
      <c r="BT6" s="56" t="s">
        <v>9</v>
      </c>
      <c r="BU6" s="78" t="s">
        <v>10</v>
      </c>
      <c r="BV6" s="56" t="s">
        <v>9</v>
      </c>
      <c r="BW6" s="78" t="s">
        <v>10</v>
      </c>
      <c r="BX6" s="56" t="s">
        <v>9</v>
      </c>
      <c r="BY6" s="78" t="s">
        <v>10</v>
      </c>
      <c r="BZ6" s="56" t="s">
        <v>9</v>
      </c>
      <c r="CA6" s="78" t="s">
        <v>10</v>
      </c>
      <c r="CB6" s="56" t="s">
        <v>9</v>
      </c>
      <c r="CC6" s="78" t="s">
        <v>10</v>
      </c>
      <c r="CD6" s="56" t="s">
        <v>9</v>
      </c>
      <c r="CE6" s="78" t="s">
        <v>10</v>
      </c>
      <c r="CF6" s="56" t="s">
        <v>9</v>
      </c>
      <c r="CG6" s="78" t="s">
        <v>10</v>
      </c>
      <c r="CH6" s="56" t="s">
        <v>9</v>
      </c>
      <c r="CI6" s="78" t="s">
        <v>10</v>
      </c>
      <c r="CJ6" s="56" t="s">
        <v>9</v>
      </c>
      <c r="CK6" s="78" t="s">
        <v>10</v>
      </c>
      <c r="CL6" s="56" t="s">
        <v>9</v>
      </c>
      <c r="CM6" s="78" t="s">
        <v>10</v>
      </c>
      <c r="CN6" s="56" t="s">
        <v>9</v>
      </c>
      <c r="CO6" s="78" t="s">
        <v>10</v>
      </c>
      <c r="CP6" s="56" t="s">
        <v>9</v>
      </c>
      <c r="CQ6" s="78" t="s">
        <v>10</v>
      </c>
      <c r="CR6" s="56" t="s">
        <v>9</v>
      </c>
      <c r="CS6" s="78" t="s">
        <v>10</v>
      </c>
      <c r="CT6" s="56" t="s">
        <v>9</v>
      </c>
      <c r="CU6" s="78" t="s">
        <v>10</v>
      </c>
      <c r="CV6" s="56" t="s">
        <v>9</v>
      </c>
      <c r="CW6" s="78" t="s">
        <v>10</v>
      </c>
      <c r="CX6" s="56" t="s">
        <v>9</v>
      </c>
      <c r="CY6" s="78" t="s">
        <v>10</v>
      </c>
      <c r="CZ6" s="56" t="s">
        <v>9</v>
      </c>
      <c r="DA6" s="78" t="s">
        <v>10</v>
      </c>
      <c r="DB6" s="56" t="s">
        <v>9</v>
      </c>
      <c r="DC6" s="78" t="s">
        <v>10</v>
      </c>
      <c r="DD6" s="56" t="s">
        <v>9</v>
      </c>
      <c r="DE6" s="78" t="s">
        <v>10</v>
      </c>
      <c r="DF6" s="56" t="s">
        <v>9</v>
      </c>
      <c r="DG6" s="78" t="s">
        <v>10</v>
      </c>
      <c r="DH6" s="56" t="s">
        <v>9</v>
      </c>
      <c r="DI6" s="78" t="s">
        <v>10</v>
      </c>
      <c r="DJ6" s="56" t="s">
        <v>9</v>
      </c>
      <c r="DK6" s="78" t="s">
        <v>10</v>
      </c>
      <c r="DL6" s="56" t="s">
        <v>9</v>
      </c>
      <c r="DM6" s="78" t="s">
        <v>10</v>
      </c>
      <c r="DN6" s="56" t="s">
        <v>9</v>
      </c>
      <c r="DO6" s="78" t="s">
        <v>10</v>
      </c>
      <c r="DP6" s="56" t="s">
        <v>9</v>
      </c>
      <c r="DQ6" s="78" t="s">
        <v>10</v>
      </c>
      <c r="DR6" s="56" t="s">
        <v>9</v>
      </c>
      <c r="DS6" s="78" t="s">
        <v>10</v>
      </c>
      <c r="DT6" s="56" t="s">
        <v>9</v>
      </c>
      <c r="DU6" s="78" t="s">
        <v>10</v>
      </c>
      <c r="DV6" s="56" t="s">
        <v>9</v>
      </c>
      <c r="DW6" s="78" t="s">
        <v>10</v>
      </c>
      <c r="DX6" s="56" t="s">
        <v>9</v>
      </c>
      <c r="DY6" s="78" t="s">
        <v>10</v>
      </c>
      <c r="DZ6" s="56" t="s">
        <v>9</v>
      </c>
      <c r="EA6" s="78" t="s">
        <v>10</v>
      </c>
      <c r="EB6" s="56" t="s">
        <v>9</v>
      </c>
      <c r="EC6" s="78" t="s">
        <v>10</v>
      </c>
      <c r="ED6" s="56" t="s">
        <v>9</v>
      </c>
      <c r="EE6" s="78" t="s">
        <v>10</v>
      </c>
      <c r="EF6" s="56" t="s">
        <v>9</v>
      </c>
      <c r="EG6" s="78" t="s">
        <v>10</v>
      </c>
      <c r="EH6" s="56" t="s">
        <v>9</v>
      </c>
      <c r="EI6" s="78" t="s">
        <v>10</v>
      </c>
      <c r="EJ6" s="56" t="s">
        <v>9</v>
      </c>
      <c r="EK6" s="78" t="s">
        <v>10</v>
      </c>
      <c r="EL6" s="56" t="s">
        <v>9</v>
      </c>
      <c r="EM6" s="78" t="s">
        <v>10</v>
      </c>
      <c r="EN6" s="56" t="s">
        <v>9</v>
      </c>
      <c r="EO6" s="78" t="s">
        <v>10</v>
      </c>
      <c r="EP6" s="56" t="s">
        <v>9</v>
      </c>
      <c r="EQ6" s="78" t="s">
        <v>10</v>
      </c>
      <c r="ER6" s="56" t="s">
        <v>9</v>
      </c>
      <c r="ES6" s="78" t="s">
        <v>10</v>
      </c>
      <c r="ET6" s="56" t="s">
        <v>9</v>
      </c>
      <c r="EU6" s="78" t="s">
        <v>10</v>
      </c>
      <c r="EV6" s="56" t="s">
        <v>9</v>
      </c>
      <c r="EW6" s="78" t="s">
        <v>10</v>
      </c>
      <c r="EX6" s="56" t="s">
        <v>9</v>
      </c>
      <c r="EY6" s="78" t="s">
        <v>10</v>
      </c>
      <c r="EZ6" s="56" t="s">
        <v>9</v>
      </c>
      <c r="FA6" s="78" t="s">
        <v>10</v>
      </c>
      <c r="FB6" s="56" t="s">
        <v>9</v>
      </c>
      <c r="FC6" s="78" t="s">
        <v>10</v>
      </c>
      <c r="FD6" s="56" t="s">
        <v>9</v>
      </c>
      <c r="FE6" s="78" t="s">
        <v>10</v>
      </c>
      <c r="FF6" s="56" t="s">
        <v>9</v>
      </c>
      <c r="FG6" s="78" t="s">
        <v>10</v>
      </c>
      <c r="FH6" s="56" t="s">
        <v>9</v>
      </c>
      <c r="FI6" s="78" t="s">
        <v>10</v>
      </c>
      <c r="FJ6" s="56" t="s">
        <v>9</v>
      </c>
      <c r="FK6" s="78" t="s">
        <v>10</v>
      </c>
      <c r="FL6" s="56" t="s">
        <v>9</v>
      </c>
      <c r="FM6" s="78" t="s">
        <v>10</v>
      </c>
      <c r="FN6" s="56" t="s">
        <v>9</v>
      </c>
      <c r="FO6" s="78" t="s">
        <v>10</v>
      </c>
      <c r="FP6" s="56" t="s">
        <v>9</v>
      </c>
      <c r="FQ6" s="78" t="s">
        <v>10</v>
      </c>
      <c r="FR6" s="56" t="s">
        <v>9</v>
      </c>
      <c r="FS6" s="78" t="s">
        <v>10</v>
      </c>
      <c r="FT6" s="56" t="s">
        <v>9</v>
      </c>
      <c r="FU6" s="78" t="s">
        <v>10</v>
      </c>
      <c r="FV6" s="56" t="s">
        <v>9</v>
      </c>
      <c r="FW6" s="78" t="s">
        <v>10</v>
      </c>
      <c r="FX6" s="56" t="s">
        <v>9</v>
      </c>
      <c r="FY6" s="78" t="s">
        <v>10</v>
      </c>
      <c r="FZ6" s="56" t="s">
        <v>9</v>
      </c>
      <c r="GA6" s="78" t="s">
        <v>10</v>
      </c>
      <c r="GB6" s="56" t="s">
        <v>9</v>
      </c>
      <c r="GC6" s="78" t="s">
        <v>10</v>
      </c>
      <c r="GD6" s="56" t="s">
        <v>9</v>
      </c>
      <c r="GE6" s="78" t="s">
        <v>10</v>
      </c>
      <c r="GF6" s="56" t="s">
        <v>9</v>
      </c>
      <c r="GG6" s="78" t="s">
        <v>10</v>
      </c>
      <c r="GH6" s="56" t="s">
        <v>9</v>
      </c>
      <c r="GI6" s="78" t="s">
        <v>10</v>
      </c>
      <c r="GJ6" s="56" t="s">
        <v>9</v>
      </c>
      <c r="GK6" s="78" t="s">
        <v>10</v>
      </c>
      <c r="GL6" s="56" t="s">
        <v>9</v>
      </c>
      <c r="GM6" s="78" t="s">
        <v>10</v>
      </c>
      <c r="GN6" s="56" t="s">
        <v>9</v>
      </c>
      <c r="GO6" s="78" t="s">
        <v>10</v>
      </c>
      <c r="GP6" s="56" t="s">
        <v>9</v>
      </c>
      <c r="GQ6" s="78" t="s">
        <v>10</v>
      </c>
      <c r="GR6" s="56" t="s">
        <v>9</v>
      </c>
      <c r="GS6" s="78" t="s">
        <v>10</v>
      </c>
      <c r="GT6" s="56" t="s">
        <v>9</v>
      </c>
      <c r="GU6" s="78" t="s">
        <v>10</v>
      </c>
      <c r="GV6" s="56" t="s">
        <v>9</v>
      </c>
      <c r="GW6" s="78" t="s">
        <v>10</v>
      </c>
      <c r="GX6" s="56" t="s">
        <v>9</v>
      </c>
      <c r="GY6" s="78" t="s">
        <v>10</v>
      </c>
      <c r="GZ6" s="56" t="s">
        <v>9</v>
      </c>
      <c r="HA6" s="78" t="s">
        <v>10</v>
      </c>
      <c r="HB6" s="56" t="s">
        <v>9</v>
      </c>
      <c r="HC6" s="78" t="s">
        <v>10</v>
      </c>
      <c r="HD6" s="56" t="s">
        <v>9</v>
      </c>
      <c r="HE6" s="78" t="s">
        <v>10</v>
      </c>
      <c r="HF6" s="56" t="s">
        <v>9</v>
      </c>
      <c r="HG6" s="78" t="s">
        <v>10</v>
      </c>
      <c r="HH6" s="56" t="s">
        <v>9</v>
      </c>
      <c r="HI6" s="78" t="s">
        <v>10</v>
      </c>
      <c r="HJ6" s="56" t="s">
        <v>9</v>
      </c>
      <c r="HK6" s="78" t="s">
        <v>10</v>
      </c>
      <c r="HL6" s="56" t="s">
        <v>9</v>
      </c>
      <c r="HM6" s="78" t="s">
        <v>10</v>
      </c>
      <c r="HN6" s="56" t="s">
        <v>9</v>
      </c>
      <c r="HO6" s="78" t="s">
        <v>10</v>
      </c>
      <c r="HP6" s="56" t="s">
        <v>9</v>
      </c>
      <c r="HQ6" s="78" t="s">
        <v>10</v>
      </c>
      <c r="HR6" s="56" t="s">
        <v>9</v>
      </c>
      <c r="HS6" s="78" t="s">
        <v>10</v>
      </c>
      <c r="HT6" s="56" t="s">
        <v>9</v>
      </c>
      <c r="HU6" s="78" t="s">
        <v>10</v>
      </c>
      <c r="HV6" s="79" t="s">
        <v>9</v>
      </c>
      <c r="HW6" s="79" t="s">
        <v>10</v>
      </c>
      <c r="HX6" s="79" t="s">
        <v>6</v>
      </c>
    </row>
    <row r="7" spans="1:232" ht="12.75" customHeight="1">
      <c r="A7" s="57" t="s">
        <v>146</v>
      </c>
      <c r="B7" s="17">
        <v>1020</v>
      </c>
      <c r="C7" s="58" t="s">
        <v>147</v>
      </c>
      <c r="D7" s="19">
        <v>0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0</v>
      </c>
      <c r="EE7" s="18">
        <v>0</v>
      </c>
      <c r="EF7" s="18">
        <v>0</v>
      </c>
      <c r="EG7" s="18">
        <v>0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0</v>
      </c>
      <c r="HW7" s="18">
        <v>0</v>
      </c>
      <c r="HX7" s="19">
        <v>0</v>
      </c>
    </row>
    <row r="8" spans="1:232" ht="12.75" customHeight="1">
      <c r="A8" s="57" t="s">
        <v>149</v>
      </c>
      <c r="B8" s="17">
        <v>1022</v>
      </c>
      <c r="C8" s="58" t="s">
        <v>147</v>
      </c>
      <c r="D8" s="19">
        <v>0</v>
      </c>
      <c r="E8" s="19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-296.41000000000003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-678.45</v>
      </c>
      <c r="DY8" s="18">
        <v>0</v>
      </c>
      <c r="DZ8" s="18">
        <v>0</v>
      </c>
      <c r="EA8" s="18">
        <v>0</v>
      </c>
      <c r="EB8" s="18">
        <v>0</v>
      </c>
      <c r="EC8" s="18">
        <v>0</v>
      </c>
      <c r="ED8" s="18">
        <v>-112618</v>
      </c>
      <c r="EE8" s="18">
        <v>0</v>
      </c>
      <c r="EF8" s="18">
        <v>1030295.16</v>
      </c>
      <c r="EG8" s="18">
        <v>0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0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0</v>
      </c>
      <c r="EY8" s="18">
        <v>0</v>
      </c>
      <c r="EZ8" s="18">
        <v>0</v>
      </c>
      <c r="FA8" s="18">
        <v>0</v>
      </c>
      <c r="FB8" s="18">
        <v>0</v>
      </c>
      <c r="FC8" s="18">
        <v>0</v>
      </c>
      <c r="FD8" s="18">
        <v>0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0</v>
      </c>
      <c r="FK8" s="18">
        <v>0</v>
      </c>
      <c r="FL8" s="18">
        <v>0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916702.3</v>
      </c>
      <c r="HW8" s="18">
        <v>0</v>
      </c>
      <c r="HX8" s="19">
        <v>916702.3</v>
      </c>
    </row>
    <row r="9" spans="1:232" ht="12.75" customHeight="1">
      <c r="A9" s="57" t="s">
        <v>151</v>
      </c>
      <c r="B9" s="17">
        <v>1025</v>
      </c>
      <c r="C9" s="58" t="s">
        <v>147</v>
      </c>
      <c r="D9" s="19">
        <v>514168629.75999832</v>
      </c>
      <c r="E9" s="19">
        <v>0</v>
      </c>
      <c r="F9" s="18">
        <v>62195122.749999337</v>
      </c>
      <c r="G9" s="18">
        <v>0</v>
      </c>
      <c r="H9" s="18">
        <v>291419360.95999902</v>
      </c>
      <c r="I9" s="18">
        <v>0</v>
      </c>
      <c r="J9" s="18">
        <v>160554146.04999992</v>
      </c>
      <c r="K9" s="18">
        <v>0</v>
      </c>
      <c r="L9" s="18">
        <v>14945846.98</v>
      </c>
      <c r="M9" s="18">
        <v>0</v>
      </c>
      <c r="N9" s="18">
        <v>253601650.68000311</v>
      </c>
      <c r="O9" s="18">
        <v>0</v>
      </c>
      <c r="P9" s="18">
        <v>4418681.34</v>
      </c>
      <c r="Q9" s="18">
        <v>0</v>
      </c>
      <c r="R9" s="18">
        <v>-537467.38000000198</v>
      </c>
      <c r="S9" s="18">
        <v>0</v>
      </c>
      <c r="T9" s="18">
        <v>0</v>
      </c>
      <c r="U9" s="18">
        <v>0</v>
      </c>
      <c r="V9" s="18">
        <v>2534030.29</v>
      </c>
      <c r="W9" s="18">
        <v>0</v>
      </c>
      <c r="X9" s="18">
        <v>0</v>
      </c>
      <c r="Y9" s="18">
        <v>0</v>
      </c>
      <c r="Z9" s="18">
        <v>45241269.429999895</v>
      </c>
      <c r="AA9" s="18">
        <v>0</v>
      </c>
      <c r="AB9" s="18">
        <v>0</v>
      </c>
      <c r="AC9" s="18">
        <v>0</v>
      </c>
      <c r="AD9" s="18">
        <v>11829321.74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3670031790.3358712</v>
      </c>
      <c r="AK9" s="18">
        <v>0</v>
      </c>
      <c r="AL9" s="18">
        <v>13394308.859999999</v>
      </c>
      <c r="AM9" s="18">
        <v>0</v>
      </c>
      <c r="AN9" s="18">
        <v>281909601.13997102</v>
      </c>
      <c r="AO9" s="18">
        <v>0</v>
      </c>
      <c r="AP9" s="18">
        <v>1782779444.0499594</v>
      </c>
      <c r="AQ9" s="18">
        <v>0</v>
      </c>
      <c r="AR9" s="18">
        <v>0</v>
      </c>
      <c r="AS9" s="18">
        <v>0</v>
      </c>
      <c r="AT9" s="18">
        <v>17987370.849999998</v>
      </c>
      <c r="AU9" s="18">
        <v>0</v>
      </c>
      <c r="AV9" s="18">
        <v>48462721.689999118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7464841.9800000228</v>
      </c>
      <c r="BC9" s="18">
        <v>0</v>
      </c>
      <c r="BD9" s="18">
        <v>9788950.2899999805</v>
      </c>
      <c r="BE9" s="18">
        <v>0</v>
      </c>
      <c r="BF9" s="18">
        <v>0</v>
      </c>
      <c r="BG9" s="18">
        <v>0</v>
      </c>
      <c r="BH9" s="18">
        <v>-101361.83000000005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4881114.1788021903</v>
      </c>
      <c r="BQ9" s="18">
        <v>0</v>
      </c>
      <c r="BR9" s="18">
        <v>320567.8</v>
      </c>
      <c r="BS9" s="18">
        <v>0</v>
      </c>
      <c r="BT9" s="18">
        <v>0</v>
      </c>
      <c r="BU9" s="18">
        <v>0</v>
      </c>
      <c r="BV9" s="18">
        <v>12075262.570000011</v>
      </c>
      <c r="BW9" s="18">
        <v>0</v>
      </c>
      <c r="BX9" s="18">
        <v>527126.48</v>
      </c>
      <c r="BY9" s="18">
        <v>0</v>
      </c>
      <c r="BZ9" s="18">
        <v>0</v>
      </c>
      <c r="CA9" s="18">
        <v>0</v>
      </c>
      <c r="CB9" s="18">
        <v>1637903.3699999999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963906994.76000202</v>
      </c>
      <c r="CK9" s="18">
        <v>0</v>
      </c>
      <c r="CL9" s="18">
        <v>21043551.620000087</v>
      </c>
      <c r="CM9" s="18">
        <v>0</v>
      </c>
      <c r="CN9" s="18">
        <v>19453507.510000087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254557460.72997445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31388773.069998764</v>
      </c>
      <c r="DY9" s="18">
        <v>0</v>
      </c>
      <c r="DZ9" s="18">
        <v>0</v>
      </c>
      <c r="EA9" s="18">
        <v>0</v>
      </c>
      <c r="EB9" s="18">
        <v>324547778.26000184</v>
      </c>
      <c r="EC9" s="18">
        <v>0</v>
      </c>
      <c r="ED9" s="18">
        <v>0</v>
      </c>
      <c r="EE9" s="18">
        <v>0</v>
      </c>
      <c r="EF9" s="18">
        <v>87830127.689999998</v>
      </c>
      <c r="EG9" s="18">
        <v>0</v>
      </c>
      <c r="EH9" s="18">
        <v>45997521.810002364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8309666.5440499997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93646269.665199995</v>
      </c>
      <c r="EY9" s="18">
        <v>0</v>
      </c>
      <c r="EZ9" s="18">
        <v>5115112003.2988596</v>
      </c>
      <c r="FA9" s="18">
        <v>0</v>
      </c>
      <c r="FB9" s="18">
        <v>14372036.757649999</v>
      </c>
      <c r="FC9" s="18">
        <v>0</v>
      </c>
      <c r="FD9" s="18">
        <v>1019318016.370849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38085291.459100001</v>
      </c>
      <c r="FK9" s="18">
        <v>0</v>
      </c>
      <c r="FL9" s="18">
        <v>198996754.1457001</v>
      </c>
      <c r="FM9" s="18">
        <v>0</v>
      </c>
      <c r="FN9" s="18">
        <v>53156</v>
      </c>
      <c r="FO9" s="18">
        <v>0</v>
      </c>
      <c r="FP9" s="19">
        <v>303226939.02999693</v>
      </c>
      <c r="FQ9" s="19">
        <v>0</v>
      </c>
      <c r="FR9" s="18">
        <v>9691042.75</v>
      </c>
      <c r="FS9" s="18">
        <v>0</v>
      </c>
      <c r="FT9" s="18">
        <v>0</v>
      </c>
      <c r="FU9" s="18">
        <v>0</v>
      </c>
      <c r="FV9" s="19">
        <v>279241701.93999696</v>
      </c>
      <c r="FW9" s="19">
        <v>0</v>
      </c>
      <c r="FX9" s="18">
        <v>0</v>
      </c>
      <c r="FY9" s="18">
        <v>0</v>
      </c>
      <c r="FZ9" s="18">
        <v>279241701.93999696</v>
      </c>
      <c r="GA9" s="18">
        <v>0</v>
      </c>
      <c r="GB9" s="19">
        <v>14294194.34</v>
      </c>
      <c r="GC9" s="19">
        <v>0</v>
      </c>
      <c r="GD9" s="18">
        <v>590132.81999999995</v>
      </c>
      <c r="GE9" s="18">
        <v>0</v>
      </c>
      <c r="GF9" s="18">
        <v>13704061.52</v>
      </c>
      <c r="GG9" s="18">
        <v>0</v>
      </c>
      <c r="GH9" s="18">
        <v>941643.07000000007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15238149096.395988</v>
      </c>
      <c r="HW9" s="18">
        <v>0</v>
      </c>
      <c r="HX9" s="19">
        <v>15238149096.395988</v>
      </c>
    </row>
    <row r="10" spans="1:232" ht="12.75" customHeight="1">
      <c r="A10" s="57" t="s">
        <v>153</v>
      </c>
      <c r="B10" s="17">
        <v>1030</v>
      </c>
      <c r="C10" s="58" t="s">
        <v>147</v>
      </c>
      <c r="D10" s="19">
        <v>593853628.91999996</v>
      </c>
      <c r="E10" s="19">
        <v>1061495623.76</v>
      </c>
      <c r="F10" s="18">
        <v>76218421.969999999</v>
      </c>
      <c r="G10" s="18">
        <v>0</v>
      </c>
      <c r="H10" s="18">
        <v>157343435.44</v>
      </c>
      <c r="I10" s="18">
        <v>0</v>
      </c>
      <c r="J10" s="18">
        <v>360291771.50999999</v>
      </c>
      <c r="K10" s="18">
        <v>1061495623.76</v>
      </c>
      <c r="L10" s="18">
        <v>31084433.979999997</v>
      </c>
      <c r="M10" s="18">
        <v>0</v>
      </c>
      <c r="N10" s="18">
        <v>642005336.91999996</v>
      </c>
      <c r="O10" s="18">
        <v>0</v>
      </c>
      <c r="P10" s="18">
        <v>0</v>
      </c>
      <c r="Q10" s="18">
        <v>0</v>
      </c>
      <c r="R10" s="18">
        <v>113328220.94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64077395.25</v>
      </c>
      <c r="AA10" s="18">
        <v>101897836.78</v>
      </c>
      <c r="AB10" s="18">
        <v>18812916.32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10039063889.559999</v>
      </c>
      <c r="AK10" s="18">
        <v>0</v>
      </c>
      <c r="AL10" s="18">
        <v>9248646.0700000003</v>
      </c>
      <c r="AM10" s="18">
        <v>0</v>
      </c>
      <c r="AN10" s="18">
        <v>856640578</v>
      </c>
      <c r="AO10" s="18">
        <v>0</v>
      </c>
      <c r="AP10" s="18">
        <v>4101612002.8100004</v>
      </c>
      <c r="AQ10" s="18">
        <v>0</v>
      </c>
      <c r="AR10" s="18">
        <v>0</v>
      </c>
      <c r="AS10" s="18">
        <v>0</v>
      </c>
      <c r="AT10" s="18">
        <v>166795893.13</v>
      </c>
      <c r="AU10" s="18">
        <v>0</v>
      </c>
      <c r="AV10" s="18">
        <v>210282266.23000002</v>
      </c>
      <c r="AW10" s="18">
        <v>387167627.86000001</v>
      </c>
      <c r="AX10" s="18">
        <v>0</v>
      </c>
      <c r="AY10" s="18">
        <v>0</v>
      </c>
      <c r="AZ10" s="18">
        <v>0</v>
      </c>
      <c r="BA10" s="18">
        <v>0</v>
      </c>
      <c r="BB10" s="18">
        <v>9562412.5300000012</v>
      </c>
      <c r="BC10" s="18">
        <v>0</v>
      </c>
      <c r="BD10" s="18">
        <v>33528315.390000001</v>
      </c>
      <c r="BE10" s="18">
        <v>0</v>
      </c>
      <c r="BF10" s="18">
        <v>0</v>
      </c>
      <c r="BG10" s="18">
        <v>0</v>
      </c>
      <c r="BH10" s="18">
        <v>12318473.119999999</v>
      </c>
      <c r="BI10" s="18">
        <v>0</v>
      </c>
      <c r="BJ10" s="18">
        <v>22677497.300000001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2302678.39</v>
      </c>
      <c r="BQ10" s="18">
        <v>0</v>
      </c>
      <c r="BR10" s="18">
        <v>38045.269999999997</v>
      </c>
      <c r="BS10" s="18">
        <v>0</v>
      </c>
      <c r="BT10" s="18">
        <v>0</v>
      </c>
      <c r="BU10" s="18">
        <v>0</v>
      </c>
      <c r="BV10" s="18">
        <v>39323754.100000001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65673138.899999999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1673399605.3700001</v>
      </c>
      <c r="CK10" s="18">
        <v>335.65</v>
      </c>
      <c r="CL10" s="18">
        <v>62772833.380000003</v>
      </c>
      <c r="CM10" s="18">
        <v>486696.56</v>
      </c>
      <c r="CN10" s="18">
        <v>23163513.02</v>
      </c>
      <c r="CO10" s="18">
        <v>157756.82</v>
      </c>
      <c r="CP10" s="18">
        <v>0</v>
      </c>
      <c r="CQ10" s="18">
        <v>0</v>
      </c>
      <c r="CR10" s="18">
        <v>21746286.890000001</v>
      </c>
      <c r="CS10" s="18">
        <v>157756.82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1594722540.3699999</v>
      </c>
      <c r="DE10" s="18">
        <v>120780261.38</v>
      </c>
      <c r="DF10" s="18">
        <v>107.7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88541778.310000002</v>
      </c>
      <c r="DO10" s="18">
        <v>0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2021614.2200000002</v>
      </c>
      <c r="DW10" s="18">
        <v>55108253.560000002</v>
      </c>
      <c r="DX10" s="18">
        <v>71263710.489999995</v>
      </c>
      <c r="DY10" s="18">
        <v>8767.73</v>
      </c>
      <c r="DZ10" s="18">
        <v>0</v>
      </c>
      <c r="EA10" s="18">
        <v>0</v>
      </c>
      <c r="EB10" s="18">
        <v>632192218.28000009</v>
      </c>
      <c r="EC10" s="18">
        <v>0</v>
      </c>
      <c r="ED10" s="18">
        <v>4919590.04</v>
      </c>
      <c r="EE10" s="18">
        <v>0</v>
      </c>
      <c r="EF10" s="18">
        <v>201799336.78</v>
      </c>
      <c r="EG10" s="18">
        <v>1439306.06</v>
      </c>
      <c r="EH10" s="18">
        <v>464265481.06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1783474.93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21483755.48</v>
      </c>
      <c r="EY10" s="18">
        <v>0</v>
      </c>
      <c r="EZ10" s="18">
        <v>1160738308.97</v>
      </c>
      <c r="FA10" s="18">
        <v>0</v>
      </c>
      <c r="FB10" s="18">
        <v>3476023.6100000003</v>
      </c>
      <c r="FC10" s="18">
        <v>0</v>
      </c>
      <c r="FD10" s="18">
        <v>162775392.08000001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2797722.7800000003</v>
      </c>
      <c r="FK10" s="18">
        <v>0</v>
      </c>
      <c r="FL10" s="18">
        <v>23574598.979999997</v>
      </c>
      <c r="FM10" s="18">
        <v>0</v>
      </c>
      <c r="FN10" s="18">
        <v>4535763.95</v>
      </c>
      <c r="FO10" s="18">
        <v>0</v>
      </c>
      <c r="FP10" s="19">
        <v>1186880046.6700001</v>
      </c>
      <c r="FQ10" s="19">
        <v>0</v>
      </c>
      <c r="FR10" s="18">
        <v>806502.67</v>
      </c>
      <c r="FS10" s="18">
        <v>0</v>
      </c>
      <c r="FT10" s="18">
        <v>0</v>
      </c>
      <c r="FU10" s="18">
        <v>0</v>
      </c>
      <c r="FV10" s="19">
        <v>474546835.27999997</v>
      </c>
      <c r="FW10" s="19">
        <v>0</v>
      </c>
      <c r="FX10" s="18">
        <v>0</v>
      </c>
      <c r="FY10" s="18">
        <v>0</v>
      </c>
      <c r="FZ10" s="18">
        <v>474546835.27999997</v>
      </c>
      <c r="GA10" s="18">
        <v>0</v>
      </c>
      <c r="GB10" s="19">
        <v>711526708.72000003</v>
      </c>
      <c r="GC10" s="19">
        <v>0</v>
      </c>
      <c r="GD10" s="18">
        <v>0</v>
      </c>
      <c r="GE10" s="18">
        <v>0</v>
      </c>
      <c r="GF10" s="18">
        <v>711526708.72000003</v>
      </c>
      <c r="GG10" s="18">
        <v>0</v>
      </c>
      <c r="GH10" s="18">
        <v>16754914.6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24457838141.090012</v>
      </c>
      <c r="HW10" s="18">
        <v>1728700222.98</v>
      </c>
      <c r="HX10" s="19">
        <v>26186538364.070011</v>
      </c>
    </row>
    <row r="11" spans="1:232" ht="12.75" customHeight="1">
      <c r="A11" s="57" t="s">
        <v>155</v>
      </c>
      <c r="B11" s="17">
        <v>1036</v>
      </c>
      <c r="C11" s="58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0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0</v>
      </c>
      <c r="EY11" s="18">
        <v>0</v>
      </c>
      <c r="EZ11" s="18">
        <v>0</v>
      </c>
      <c r="FA11" s="18">
        <v>0</v>
      </c>
      <c r="FB11" s="18">
        <v>0</v>
      </c>
      <c r="FC11" s="18">
        <v>0</v>
      </c>
      <c r="FD11" s="18">
        <v>0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0</v>
      </c>
      <c r="FK11" s="18">
        <v>0</v>
      </c>
      <c r="FL11" s="18">
        <v>0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0</v>
      </c>
      <c r="HW11" s="18">
        <v>0</v>
      </c>
      <c r="HX11" s="19">
        <v>0</v>
      </c>
    </row>
    <row r="12" spans="1:232" ht="12.75" customHeight="1">
      <c r="A12" s="57" t="s">
        <v>157</v>
      </c>
      <c r="B12" s="17">
        <v>1048</v>
      </c>
      <c r="C12" s="58" t="s">
        <v>147</v>
      </c>
      <c r="D12" s="19">
        <v>165095674.07000721</v>
      </c>
      <c r="E12" s="19">
        <v>0</v>
      </c>
      <c r="F12" s="18">
        <v>73841315.670006722</v>
      </c>
      <c r="G12" s="18">
        <v>0</v>
      </c>
      <c r="H12" s="18">
        <v>32719120.490000181</v>
      </c>
      <c r="I12" s="18">
        <v>0</v>
      </c>
      <c r="J12" s="18">
        <v>58535237.910000309</v>
      </c>
      <c r="K12" s="18">
        <v>0</v>
      </c>
      <c r="L12" s="18">
        <v>0</v>
      </c>
      <c r="M12" s="18">
        <v>0</v>
      </c>
      <c r="N12" s="18">
        <v>198441694.38000029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6883043.4299999448</v>
      </c>
      <c r="AA12" s="18">
        <v>0</v>
      </c>
      <c r="AB12" s="18">
        <v>0</v>
      </c>
      <c r="AC12" s="18">
        <v>0</v>
      </c>
      <c r="AD12" s="18">
        <v>1119739.5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4450807169.25002</v>
      </c>
      <c r="AK12" s="18">
        <v>0</v>
      </c>
      <c r="AL12" s="18">
        <v>57373612.490000002</v>
      </c>
      <c r="AM12" s="18">
        <v>0</v>
      </c>
      <c r="AN12" s="18">
        <v>294378958.78999799</v>
      </c>
      <c r="AO12" s="18">
        <v>0</v>
      </c>
      <c r="AP12" s="18">
        <v>2616219357.9399972</v>
      </c>
      <c r="AQ12" s="18">
        <v>0</v>
      </c>
      <c r="AR12" s="18">
        <v>0</v>
      </c>
      <c r="AS12" s="18">
        <v>0</v>
      </c>
      <c r="AT12" s="18">
        <v>9943143.1699999925</v>
      </c>
      <c r="AU12" s="18">
        <v>0</v>
      </c>
      <c r="AV12" s="18">
        <v>8541150.2899968605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5624672.54</v>
      </c>
      <c r="BC12" s="18">
        <v>0</v>
      </c>
      <c r="BD12" s="18">
        <v>9872729.4500013329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3642595.87</v>
      </c>
      <c r="BK12" s="18">
        <v>0</v>
      </c>
      <c r="BL12" s="18">
        <v>17408293.900000002</v>
      </c>
      <c r="BM12" s="18">
        <v>0</v>
      </c>
      <c r="BN12" s="18">
        <v>47670.04</v>
      </c>
      <c r="BO12" s="18">
        <v>0</v>
      </c>
      <c r="BP12" s="18">
        <v>2294931.16</v>
      </c>
      <c r="BQ12" s="18">
        <v>0</v>
      </c>
      <c r="BR12" s="18">
        <v>31410</v>
      </c>
      <c r="BS12" s="18">
        <v>0</v>
      </c>
      <c r="BT12" s="18">
        <v>0</v>
      </c>
      <c r="BU12" s="18">
        <v>0</v>
      </c>
      <c r="BV12" s="18">
        <v>49750.539999999855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501514.58999999962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1271691454.2899466</v>
      </c>
      <c r="CK12" s="18">
        <v>0</v>
      </c>
      <c r="CL12" s="18">
        <v>64707763.980001368</v>
      </c>
      <c r="CM12" s="18">
        <v>0</v>
      </c>
      <c r="CN12" s="18">
        <v>24265077.440000594</v>
      </c>
      <c r="CO12" s="18">
        <v>0</v>
      </c>
      <c r="CP12" s="18">
        <v>0</v>
      </c>
      <c r="CQ12" s="18">
        <v>0</v>
      </c>
      <c r="CR12" s="18">
        <v>535085724.57998979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1241296775.6999743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10235.639999998806</v>
      </c>
      <c r="DU12" s="18">
        <v>0</v>
      </c>
      <c r="DV12" s="18">
        <v>0</v>
      </c>
      <c r="DW12" s="18">
        <v>0</v>
      </c>
      <c r="DX12" s="18">
        <v>438364127.74945873</v>
      </c>
      <c r="DY12" s="18">
        <v>0</v>
      </c>
      <c r="DZ12" s="18">
        <v>0</v>
      </c>
      <c r="EA12" s="18">
        <v>0</v>
      </c>
      <c r="EB12" s="18">
        <v>119531744.56999999</v>
      </c>
      <c r="EC12" s="18">
        <v>0</v>
      </c>
      <c r="ED12" s="18">
        <v>0</v>
      </c>
      <c r="EE12" s="18">
        <v>0</v>
      </c>
      <c r="EF12" s="18">
        <v>1095675.2100000004</v>
      </c>
      <c r="EG12" s="18">
        <v>0</v>
      </c>
      <c r="EH12" s="18">
        <v>100145826.7199994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49750.539999999855</v>
      </c>
      <c r="EO12" s="18">
        <v>0</v>
      </c>
      <c r="EP12" s="18">
        <v>0</v>
      </c>
      <c r="EQ12" s="18">
        <v>0</v>
      </c>
      <c r="ER12" s="18">
        <v>2572093.54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49753063.869999997</v>
      </c>
      <c r="EY12" s="18">
        <v>0</v>
      </c>
      <c r="EZ12" s="18">
        <v>1104379761.0700035</v>
      </c>
      <c r="FA12" s="18">
        <v>0</v>
      </c>
      <c r="FB12" s="18">
        <v>4935860.4399999995</v>
      </c>
      <c r="FC12" s="18">
        <v>0</v>
      </c>
      <c r="FD12" s="18">
        <v>408885604.65999985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11725682.23</v>
      </c>
      <c r="FK12" s="18">
        <v>0</v>
      </c>
      <c r="FL12" s="18">
        <v>143563382.16000018</v>
      </c>
      <c r="FM12" s="18">
        <v>0</v>
      </c>
      <c r="FN12" s="18">
        <v>0</v>
      </c>
      <c r="FO12" s="18">
        <v>0</v>
      </c>
      <c r="FP12" s="19">
        <v>415841070.31999999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360724578.89999998</v>
      </c>
      <c r="FW12" s="19">
        <v>0</v>
      </c>
      <c r="FX12" s="18">
        <v>0</v>
      </c>
      <c r="FY12" s="18">
        <v>0</v>
      </c>
      <c r="FZ12" s="18">
        <v>360724578.89999998</v>
      </c>
      <c r="GA12" s="18">
        <v>0</v>
      </c>
      <c r="GB12" s="19">
        <v>55116491.420000002</v>
      </c>
      <c r="GC12" s="19">
        <v>0</v>
      </c>
      <c r="GD12" s="18">
        <v>0</v>
      </c>
      <c r="GE12" s="18">
        <v>0</v>
      </c>
      <c r="GF12" s="18">
        <v>55116491.420000002</v>
      </c>
      <c r="GG12" s="18">
        <v>0</v>
      </c>
      <c r="GH12" s="18">
        <v>272202.84999999998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13786449988.959394</v>
      </c>
      <c r="HW12" s="18">
        <v>0</v>
      </c>
      <c r="HX12" s="19">
        <v>13786449988.959394</v>
      </c>
    </row>
    <row r="13" spans="1:232" ht="12.75" customHeight="1">
      <c r="A13" s="57" t="s">
        <v>159</v>
      </c>
      <c r="B13" s="17">
        <v>1057</v>
      </c>
      <c r="C13" s="58" t="s">
        <v>147</v>
      </c>
      <c r="D13" s="19">
        <v>44420666.169999778</v>
      </c>
      <c r="E13" s="19">
        <v>0</v>
      </c>
      <c r="F13" s="18">
        <v>31180865.498884495</v>
      </c>
      <c r="G13" s="18">
        <v>0</v>
      </c>
      <c r="H13" s="18">
        <v>8583881.4453256764</v>
      </c>
      <c r="I13" s="18">
        <v>0</v>
      </c>
      <c r="J13" s="18">
        <v>4655919.2257896084</v>
      </c>
      <c r="K13" s="18">
        <v>0</v>
      </c>
      <c r="L13" s="18">
        <v>132256.39000000097</v>
      </c>
      <c r="M13" s="18">
        <v>0</v>
      </c>
      <c r="N13" s="18">
        <v>33816431.160000049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1443352.0999999994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14029777.129999869</v>
      </c>
      <c r="AO13" s="18">
        <v>0</v>
      </c>
      <c r="AP13" s="18">
        <v>170010230.15999982</v>
      </c>
      <c r="AQ13" s="18">
        <v>0</v>
      </c>
      <c r="AR13" s="18">
        <v>0</v>
      </c>
      <c r="AS13" s="18">
        <v>0</v>
      </c>
      <c r="AT13" s="18">
        <v>43874312.499999732</v>
      </c>
      <c r="AU13" s="18">
        <v>0</v>
      </c>
      <c r="AV13" s="18">
        <v>9123021.2800000422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1189173.5300000745</v>
      </c>
      <c r="BC13" s="18">
        <v>0</v>
      </c>
      <c r="BD13" s="18">
        <v>3560104.969999962</v>
      </c>
      <c r="BE13" s="18">
        <v>0</v>
      </c>
      <c r="BF13" s="18">
        <v>0</v>
      </c>
      <c r="BG13" s="18">
        <v>0</v>
      </c>
      <c r="BH13" s="18">
        <v>5951.25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2537321.5299999998</v>
      </c>
      <c r="BQ13" s="18">
        <v>0</v>
      </c>
      <c r="BR13" s="18">
        <v>600</v>
      </c>
      <c r="BS13" s="18">
        <v>0</v>
      </c>
      <c r="BT13" s="18">
        <v>0</v>
      </c>
      <c r="BU13" s="18">
        <v>0</v>
      </c>
      <c r="BV13" s="18">
        <v>3000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3563199.9500000109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105736121.72000083</v>
      </c>
      <c r="CK13" s="18">
        <v>0</v>
      </c>
      <c r="CL13" s="18">
        <v>1618252.4099999934</v>
      </c>
      <c r="CM13" s="18">
        <v>0</v>
      </c>
      <c r="CN13" s="18">
        <v>6998360.9400000339</v>
      </c>
      <c r="CO13" s="18">
        <v>0</v>
      </c>
      <c r="CP13" s="18">
        <v>0</v>
      </c>
      <c r="CQ13" s="18">
        <v>0</v>
      </c>
      <c r="CR13" s="18">
        <v>1079970.4199999881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22782049.72000026</v>
      </c>
      <c r="DE13" s="18">
        <v>0</v>
      </c>
      <c r="DF13" s="18">
        <v>163832.62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106247196.11999586</v>
      </c>
      <c r="DY13" s="18">
        <v>0</v>
      </c>
      <c r="DZ13" s="18">
        <v>0</v>
      </c>
      <c r="EA13" s="18">
        <v>0</v>
      </c>
      <c r="EB13" s="18">
        <v>100618118.58000009</v>
      </c>
      <c r="EC13" s="18">
        <v>0</v>
      </c>
      <c r="ED13" s="18">
        <v>75360.010000000009</v>
      </c>
      <c r="EE13" s="18">
        <v>0</v>
      </c>
      <c r="EF13" s="18">
        <v>1129929.1599999995</v>
      </c>
      <c r="EG13" s="18">
        <v>0</v>
      </c>
      <c r="EH13" s="18">
        <v>24298078.209999386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296162.51999999932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698752830.54999578</v>
      </c>
      <c r="HW13" s="18">
        <v>0</v>
      </c>
      <c r="HX13" s="19">
        <v>698752830.54999578</v>
      </c>
    </row>
    <row r="14" spans="1:232" ht="12.75" customHeight="1">
      <c r="A14" s="57" t="s">
        <v>161</v>
      </c>
      <c r="B14" s="17">
        <v>2007</v>
      </c>
      <c r="C14" s="58" t="s">
        <v>162</v>
      </c>
      <c r="D14" s="19">
        <v>0</v>
      </c>
      <c r="E14" s="19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1167122.4100000001</v>
      </c>
      <c r="DE14" s="18">
        <v>0</v>
      </c>
      <c r="DF14" s="18">
        <v>274498.22000000009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0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0</v>
      </c>
      <c r="EY14" s="18">
        <v>0</v>
      </c>
      <c r="EZ14" s="18">
        <v>0</v>
      </c>
      <c r="FA14" s="18">
        <v>0</v>
      </c>
      <c r="FB14" s="18">
        <v>0</v>
      </c>
      <c r="FC14" s="18">
        <v>0</v>
      </c>
      <c r="FD14" s="18">
        <v>0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0</v>
      </c>
      <c r="FK14" s="18">
        <v>0</v>
      </c>
      <c r="FL14" s="18">
        <v>0</v>
      </c>
      <c r="FM14" s="18">
        <v>0</v>
      </c>
      <c r="FN14" s="18">
        <v>0</v>
      </c>
      <c r="FO14" s="18">
        <v>0</v>
      </c>
      <c r="FP14" s="19">
        <v>0</v>
      </c>
      <c r="FQ14" s="19">
        <v>0</v>
      </c>
      <c r="FR14" s="18">
        <v>0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348378666.8399992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349820287.46999919</v>
      </c>
      <c r="HW14" s="18">
        <v>0</v>
      </c>
      <c r="HX14" s="19">
        <v>349820287.46999919</v>
      </c>
    </row>
    <row r="15" spans="1:232" ht="12.75" customHeight="1">
      <c r="A15" s="57" t="s">
        <v>164</v>
      </c>
      <c r="B15" s="17">
        <v>3005</v>
      </c>
      <c r="C15" s="58" t="s">
        <v>165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89198215.549950406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1220770355.4698315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1309968571.0197818</v>
      </c>
      <c r="HW15" s="18">
        <v>0</v>
      </c>
      <c r="HX15" s="19">
        <v>1309968571.0197818</v>
      </c>
    </row>
    <row r="16" spans="1:232" ht="12.75" customHeight="1">
      <c r="A16" s="57" t="s">
        <v>167</v>
      </c>
      <c r="B16" s="17">
        <v>3016</v>
      </c>
      <c r="C16" s="58" t="s">
        <v>165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469537152.12998199</v>
      </c>
      <c r="DE16" s="18">
        <v>0</v>
      </c>
      <c r="DF16" s="18">
        <v>45467481.359999798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0</v>
      </c>
      <c r="DO16" s="18">
        <v>0</v>
      </c>
      <c r="DP16" s="18">
        <v>0</v>
      </c>
      <c r="DQ16" s="18">
        <v>0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2712767507.9699926</v>
      </c>
      <c r="FQ16" s="19">
        <v>0</v>
      </c>
      <c r="FR16" s="18">
        <v>11084089.250000006</v>
      </c>
      <c r="FS16" s="18">
        <v>0</v>
      </c>
      <c r="FT16" s="18">
        <v>548974.73</v>
      </c>
      <c r="FU16" s="18">
        <v>0</v>
      </c>
      <c r="FV16" s="19">
        <v>601147755.28999829</v>
      </c>
      <c r="FW16" s="19">
        <v>0</v>
      </c>
      <c r="FX16" s="18">
        <v>4706262.8100000033</v>
      </c>
      <c r="FY16" s="18">
        <v>0</v>
      </c>
      <c r="FZ16" s="18">
        <v>596441492.47999823</v>
      </c>
      <c r="GA16" s="18">
        <v>0</v>
      </c>
      <c r="GB16" s="19">
        <v>2099986688.6999941</v>
      </c>
      <c r="GC16" s="19">
        <v>0</v>
      </c>
      <c r="GD16" s="18">
        <v>14546955.859999971</v>
      </c>
      <c r="GE16" s="18">
        <v>0</v>
      </c>
      <c r="GF16" s="18">
        <v>2085439732.8399944</v>
      </c>
      <c r="GG16" s="18">
        <v>0</v>
      </c>
      <c r="GH16" s="18">
        <v>6276252.0399999758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840257904.52998602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4074306298.0299616</v>
      </c>
      <c r="HW16" s="18">
        <v>0</v>
      </c>
      <c r="HX16" s="19">
        <v>4074306298.0299616</v>
      </c>
    </row>
    <row r="17" spans="1:232" ht="12.75" customHeight="1">
      <c r="A17" s="59" t="s">
        <v>169</v>
      </c>
      <c r="B17" s="47">
        <v>9000</v>
      </c>
      <c r="C17" s="58" t="s">
        <v>170</v>
      </c>
      <c r="D17" s="48">
        <v>1317538598.9200056</v>
      </c>
      <c r="E17" s="48">
        <v>1061495623.76</v>
      </c>
      <c r="F17" s="48">
        <v>243435725.88889056</v>
      </c>
      <c r="G17" s="48">
        <v>0</v>
      </c>
      <c r="H17" s="48">
        <v>490065798.33532488</v>
      </c>
      <c r="I17" s="48">
        <v>0</v>
      </c>
      <c r="J17" s="48">
        <v>584037074.69578993</v>
      </c>
      <c r="K17" s="48">
        <v>1061495623.76</v>
      </c>
      <c r="L17" s="48">
        <v>46162537.349999994</v>
      </c>
      <c r="M17" s="48">
        <v>0</v>
      </c>
      <c r="N17" s="48">
        <v>1127865113.1400034</v>
      </c>
      <c r="O17" s="48">
        <v>0</v>
      </c>
      <c r="P17" s="48">
        <v>4418681.34</v>
      </c>
      <c r="Q17" s="48">
        <v>0</v>
      </c>
      <c r="R17" s="48">
        <v>112790753.56</v>
      </c>
      <c r="S17" s="48">
        <v>0</v>
      </c>
      <c r="T17" s="48">
        <v>0</v>
      </c>
      <c r="U17" s="48">
        <v>0</v>
      </c>
      <c r="V17" s="48">
        <v>2534030.29</v>
      </c>
      <c r="W17" s="48">
        <v>0</v>
      </c>
      <c r="X17" s="48">
        <v>0</v>
      </c>
      <c r="Y17" s="48">
        <v>0</v>
      </c>
      <c r="Z17" s="48">
        <v>117645060.20999983</v>
      </c>
      <c r="AA17" s="48">
        <v>101897836.78</v>
      </c>
      <c r="AB17" s="48">
        <v>18812916.32</v>
      </c>
      <c r="AC17" s="48">
        <v>0</v>
      </c>
      <c r="AD17" s="48">
        <v>12949061.24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18159902849.145889</v>
      </c>
      <c r="AK17" s="48">
        <v>0</v>
      </c>
      <c r="AL17" s="48">
        <v>80016567.420000002</v>
      </c>
      <c r="AM17" s="48">
        <v>0</v>
      </c>
      <c r="AN17" s="48">
        <v>1446958915.0599689</v>
      </c>
      <c r="AO17" s="48">
        <v>0</v>
      </c>
      <c r="AP17" s="48">
        <v>8670621034.9599571</v>
      </c>
      <c r="AQ17" s="48">
        <v>0</v>
      </c>
      <c r="AR17" s="48">
        <v>0</v>
      </c>
      <c r="AS17" s="48">
        <v>0</v>
      </c>
      <c r="AT17" s="48">
        <v>238600719.64999971</v>
      </c>
      <c r="AU17" s="48">
        <v>0</v>
      </c>
      <c r="AV17" s="48">
        <v>276409159.48999602</v>
      </c>
      <c r="AW17" s="48">
        <v>387167627.86000001</v>
      </c>
      <c r="AX17" s="48">
        <v>0</v>
      </c>
      <c r="AY17" s="48">
        <v>0</v>
      </c>
      <c r="AZ17" s="48">
        <v>0</v>
      </c>
      <c r="BA17" s="48">
        <v>0</v>
      </c>
      <c r="BB17" s="48">
        <v>23841100.580000099</v>
      </c>
      <c r="BC17" s="48">
        <v>0</v>
      </c>
      <c r="BD17" s="48">
        <v>56750100.100001268</v>
      </c>
      <c r="BE17" s="48">
        <v>0</v>
      </c>
      <c r="BF17" s="48">
        <v>0</v>
      </c>
      <c r="BG17" s="48">
        <v>0</v>
      </c>
      <c r="BH17" s="48">
        <v>12223062.539999999</v>
      </c>
      <c r="BI17" s="48">
        <v>0</v>
      </c>
      <c r="BJ17" s="48">
        <v>26320093.170000002</v>
      </c>
      <c r="BK17" s="48">
        <v>0</v>
      </c>
      <c r="BL17" s="48">
        <v>17408293.900000002</v>
      </c>
      <c r="BM17" s="48">
        <v>0</v>
      </c>
      <c r="BN17" s="48">
        <v>47670.04</v>
      </c>
      <c r="BO17" s="48">
        <v>0</v>
      </c>
      <c r="BP17" s="48">
        <v>12016045.25880219</v>
      </c>
      <c r="BQ17" s="48">
        <v>0</v>
      </c>
      <c r="BR17" s="48">
        <v>390623.07</v>
      </c>
      <c r="BS17" s="48">
        <v>0</v>
      </c>
      <c r="BT17" s="48">
        <v>0</v>
      </c>
      <c r="BU17" s="48">
        <v>0</v>
      </c>
      <c r="BV17" s="48">
        <v>51451767.210000016</v>
      </c>
      <c r="BW17" s="48">
        <v>0</v>
      </c>
      <c r="BX17" s="48">
        <v>527126.48</v>
      </c>
      <c r="BY17" s="48">
        <v>0</v>
      </c>
      <c r="BZ17" s="48">
        <v>0</v>
      </c>
      <c r="CA17" s="48">
        <v>0</v>
      </c>
      <c r="CB17" s="48">
        <v>71375756.810000017</v>
      </c>
      <c r="CC17" s="48">
        <v>0</v>
      </c>
      <c r="CD17" s="48">
        <v>0</v>
      </c>
      <c r="CE17" s="48">
        <v>0</v>
      </c>
      <c r="CF17" s="48">
        <v>0</v>
      </c>
      <c r="CG17" s="48">
        <v>0</v>
      </c>
      <c r="CH17" s="48">
        <v>0</v>
      </c>
      <c r="CI17" s="48">
        <v>0</v>
      </c>
      <c r="CJ17" s="48">
        <v>4014734176.1399493</v>
      </c>
      <c r="CK17" s="48">
        <v>335.65</v>
      </c>
      <c r="CL17" s="48">
        <v>150142401.39000145</v>
      </c>
      <c r="CM17" s="48">
        <v>486696.56</v>
      </c>
      <c r="CN17" s="48">
        <v>73880458.910000712</v>
      </c>
      <c r="CO17" s="48">
        <v>157756.82</v>
      </c>
      <c r="CP17" s="48">
        <v>0</v>
      </c>
      <c r="CQ17" s="48">
        <v>0</v>
      </c>
      <c r="CR17" s="48">
        <v>557911981.88998973</v>
      </c>
      <c r="CS17" s="48">
        <v>157756.82</v>
      </c>
      <c r="CT17" s="48">
        <v>0</v>
      </c>
      <c r="CU17" s="48">
        <v>0</v>
      </c>
      <c r="CV17" s="48">
        <v>0</v>
      </c>
      <c r="CW17" s="48">
        <v>0</v>
      </c>
      <c r="CX17" s="48">
        <v>0</v>
      </c>
      <c r="CY17" s="48">
        <v>0</v>
      </c>
      <c r="CZ17" s="48">
        <v>0</v>
      </c>
      <c r="DA17" s="48">
        <v>0</v>
      </c>
      <c r="DB17" s="48">
        <v>0</v>
      </c>
      <c r="DC17" s="48">
        <v>0</v>
      </c>
      <c r="DD17" s="48">
        <v>3113358826.519949</v>
      </c>
      <c r="DE17" s="48">
        <v>120780261.38</v>
      </c>
      <c r="DF17" s="48">
        <v>163643.91</v>
      </c>
      <c r="DG17" s="48">
        <v>0</v>
      </c>
      <c r="DH17" s="48">
        <v>0</v>
      </c>
      <c r="DI17" s="48">
        <v>0</v>
      </c>
      <c r="DJ17" s="48">
        <v>0</v>
      </c>
      <c r="DK17" s="48">
        <v>0</v>
      </c>
      <c r="DL17" s="48">
        <v>0</v>
      </c>
      <c r="DM17" s="48">
        <v>0</v>
      </c>
      <c r="DN17" s="48">
        <v>88541778.310000002</v>
      </c>
      <c r="DO17" s="48">
        <v>0</v>
      </c>
      <c r="DP17" s="48">
        <v>0</v>
      </c>
      <c r="DQ17" s="48">
        <v>0</v>
      </c>
      <c r="DR17" s="48">
        <v>0</v>
      </c>
      <c r="DS17" s="48">
        <v>0</v>
      </c>
      <c r="DT17" s="48">
        <v>10235.639999998806</v>
      </c>
      <c r="DU17" s="48">
        <v>0</v>
      </c>
      <c r="DV17" s="48">
        <v>2021614.2200000002</v>
      </c>
      <c r="DW17" s="48">
        <v>55108253.560000002</v>
      </c>
      <c r="DX17" s="48">
        <v>647263128.97945333</v>
      </c>
      <c r="DY17" s="48">
        <v>8767.73</v>
      </c>
      <c r="DZ17" s="48">
        <v>0</v>
      </c>
      <c r="EA17" s="48">
        <v>0</v>
      </c>
      <c r="EB17" s="48">
        <v>1176889859.690002</v>
      </c>
      <c r="EC17" s="48">
        <v>0</v>
      </c>
      <c r="ED17" s="48">
        <v>4882332.05</v>
      </c>
      <c r="EE17" s="48">
        <v>0</v>
      </c>
      <c r="EF17" s="48">
        <v>292885364</v>
      </c>
      <c r="EG17" s="48">
        <v>1439306.06</v>
      </c>
      <c r="EH17" s="48">
        <v>634706907.80000126</v>
      </c>
      <c r="EI17" s="48">
        <v>0</v>
      </c>
      <c r="EJ17" s="48">
        <v>0</v>
      </c>
      <c r="EK17" s="48">
        <v>0</v>
      </c>
      <c r="EL17" s="48">
        <v>0</v>
      </c>
      <c r="EM17" s="48">
        <v>0</v>
      </c>
      <c r="EN17" s="48">
        <v>49750.539999999855</v>
      </c>
      <c r="EO17" s="48">
        <v>0</v>
      </c>
      <c r="EP17" s="48">
        <v>0</v>
      </c>
      <c r="EQ17" s="48">
        <v>0</v>
      </c>
      <c r="ER17" s="48">
        <v>12665235.014049999</v>
      </c>
      <c r="ES17" s="48">
        <v>0</v>
      </c>
      <c r="ET17" s="48">
        <v>0</v>
      </c>
      <c r="EU17" s="48">
        <v>0</v>
      </c>
      <c r="EV17" s="48">
        <v>0</v>
      </c>
      <c r="EW17" s="48">
        <v>0</v>
      </c>
      <c r="EX17" s="48">
        <v>164883089.01519999</v>
      </c>
      <c r="EY17" s="48">
        <v>0</v>
      </c>
      <c r="EZ17" s="48">
        <v>7380230073.3388634</v>
      </c>
      <c r="FA17" s="48">
        <v>0</v>
      </c>
      <c r="FB17" s="48">
        <v>22783920.80765</v>
      </c>
      <c r="FC17" s="48">
        <v>0</v>
      </c>
      <c r="FD17" s="48">
        <v>1590979013.1108489</v>
      </c>
      <c r="FE17" s="48">
        <v>0</v>
      </c>
      <c r="FF17" s="48">
        <v>0</v>
      </c>
      <c r="FG17" s="48">
        <v>0</v>
      </c>
      <c r="FH17" s="48">
        <v>0</v>
      </c>
      <c r="FI17" s="48">
        <v>0</v>
      </c>
      <c r="FJ17" s="48">
        <v>52608696.469099998</v>
      </c>
      <c r="FK17" s="48">
        <v>0</v>
      </c>
      <c r="FL17" s="48">
        <v>366134735.28570026</v>
      </c>
      <c r="FM17" s="48">
        <v>0</v>
      </c>
      <c r="FN17" s="48">
        <v>4588919.95</v>
      </c>
      <c r="FO17" s="48">
        <v>0</v>
      </c>
      <c r="FP17" s="48">
        <v>1905948056.0199969</v>
      </c>
      <c r="FQ17" s="48">
        <v>0</v>
      </c>
      <c r="FR17" s="48">
        <v>10497545.42</v>
      </c>
      <c r="FS17" s="48">
        <v>0</v>
      </c>
      <c r="FT17" s="48">
        <v>0</v>
      </c>
      <c r="FU17" s="48">
        <v>0</v>
      </c>
      <c r="FV17" s="48">
        <v>1114513116.119997</v>
      </c>
      <c r="FW17" s="48">
        <v>0</v>
      </c>
      <c r="FX17" s="48">
        <v>0</v>
      </c>
      <c r="FY17" s="48">
        <v>0</v>
      </c>
      <c r="FZ17" s="48">
        <v>1114513116.119997</v>
      </c>
      <c r="GA17" s="48">
        <v>0</v>
      </c>
      <c r="GB17" s="48">
        <v>780937394.48000002</v>
      </c>
      <c r="GC17" s="48">
        <v>0</v>
      </c>
      <c r="GD17" s="48">
        <v>590132.81999999995</v>
      </c>
      <c r="GE17" s="48">
        <v>0</v>
      </c>
      <c r="GF17" s="48">
        <v>780347261.65999997</v>
      </c>
      <c r="GG17" s="48">
        <v>0</v>
      </c>
      <c r="GH17" s="48">
        <v>18264923.039999999</v>
      </c>
      <c r="GI17" s="48">
        <v>0</v>
      </c>
      <c r="GJ17" s="48">
        <v>0</v>
      </c>
      <c r="GK17" s="48">
        <v>0</v>
      </c>
      <c r="GL17" s="48">
        <v>0</v>
      </c>
      <c r="GM17" s="48">
        <v>0</v>
      </c>
      <c r="GN17" s="48">
        <v>0</v>
      </c>
      <c r="GO17" s="48">
        <v>0</v>
      </c>
      <c r="GP17" s="48">
        <v>0</v>
      </c>
      <c r="GQ17" s="48">
        <v>0</v>
      </c>
      <c r="GR17" s="48">
        <v>0</v>
      </c>
      <c r="GS17" s="48">
        <v>0</v>
      </c>
      <c r="GT17" s="48">
        <v>0</v>
      </c>
      <c r="GU17" s="48">
        <v>0</v>
      </c>
      <c r="GV17" s="48">
        <v>0</v>
      </c>
      <c r="GW17" s="48">
        <v>0</v>
      </c>
      <c r="GX17" s="48">
        <v>0</v>
      </c>
      <c r="GY17" s="48">
        <v>0</v>
      </c>
      <c r="GZ17" s="48">
        <v>0</v>
      </c>
      <c r="HA17" s="48">
        <v>0</v>
      </c>
      <c r="HB17" s="48">
        <v>0</v>
      </c>
      <c r="HC17" s="48">
        <v>0</v>
      </c>
      <c r="HD17" s="48">
        <v>0</v>
      </c>
      <c r="HE17" s="48">
        <v>0</v>
      </c>
      <c r="HF17" s="48">
        <v>0</v>
      </c>
      <c r="HG17" s="48">
        <v>0</v>
      </c>
      <c r="HH17" s="48">
        <v>0</v>
      </c>
      <c r="HI17" s="48">
        <v>0</v>
      </c>
      <c r="HJ17" s="48">
        <v>0</v>
      </c>
      <c r="HK17" s="48">
        <v>0</v>
      </c>
      <c r="HL17" s="48">
        <v>0</v>
      </c>
      <c r="HM17" s="48">
        <v>0</v>
      </c>
      <c r="HN17" s="48">
        <v>0</v>
      </c>
      <c r="HO17" s="48">
        <v>0</v>
      </c>
      <c r="HP17" s="48">
        <v>0</v>
      </c>
      <c r="HQ17" s="48">
        <v>0</v>
      </c>
      <c r="HR17" s="48">
        <v>0</v>
      </c>
      <c r="HS17" s="48">
        <v>0</v>
      </c>
      <c r="HT17" s="48">
        <v>0</v>
      </c>
      <c r="HU17" s="48">
        <v>0</v>
      </c>
      <c r="HV17" s="48">
        <v>54182106759.295387</v>
      </c>
      <c r="HW17" s="48">
        <v>1728700222.98</v>
      </c>
      <c r="HX17" s="48">
        <v>55910806982.275391</v>
      </c>
    </row>
    <row r="18" spans="1:232" ht="12.75" customHeight="1">
      <c r="A18" s="59" t="s">
        <v>172</v>
      </c>
      <c r="B18" s="47">
        <v>9001</v>
      </c>
      <c r="C18" s="58" t="s">
        <v>173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v>0</v>
      </c>
      <c r="BZ18" s="48">
        <v>0</v>
      </c>
      <c r="CA18" s="48">
        <v>0</v>
      </c>
      <c r="CB18" s="48">
        <v>0</v>
      </c>
      <c r="CC18" s="48">
        <v>0</v>
      </c>
      <c r="CD18" s="48">
        <v>0</v>
      </c>
      <c r="CE18" s="48">
        <v>0</v>
      </c>
      <c r="CF18" s="48">
        <v>0</v>
      </c>
      <c r="CG18" s="48">
        <v>0</v>
      </c>
      <c r="CH18" s="48">
        <v>0</v>
      </c>
      <c r="CI18" s="48">
        <v>0</v>
      </c>
      <c r="CJ18" s="48">
        <v>0</v>
      </c>
      <c r="CK18" s="48">
        <v>0</v>
      </c>
      <c r="CL18" s="48">
        <v>0</v>
      </c>
      <c r="CM18" s="48">
        <v>0</v>
      </c>
      <c r="CN18" s="48">
        <v>0</v>
      </c>
      <c r="CO18" s="48">
        <v>0</v>
      </c>
      <c r="CP18" s="48">
        <v>0</v>
      </c>
      <c r="CQ18" s="48">
        <v>0</v>
      </c>
      <c r="CR18" s="48">
        <v>0</v>
      </c>
      <c r="CS18" s="48">
        <v>0</v>
      </c>
      <c r="CT18" s="48">
        <v>0</v>
      </c>
      <c r="CU18" s="48">
        <v>0</v>
      </c>
      <c r="CV18" s="48">
        <v>0</v>
      </c>
      <c r="CW18" s="48">
        <v>0</v>
      </c>
      <c r="CX18" s="48">
        <v>0</v>
      </c>
      <c r="CY18" s="48">
        <v>0</v>
      </c>
      <c r="CZ18" s="48">
        <v>0</v>
      </c>
      <c r="DA18" s="48">
        <v>0</v>
      </c>
      <c r="DB18" s="48">
        <v>0</v>
      </c>
      <c r="DC18" s="48">
        <v>0</v>
      </c>
      <c r="DD18" s="48">
        <v>559902490.08993232</v>
      </c>
      <c r="DE18" s="48">
        <v>0</v>
      </c>
      <c r="DF18" s="48">
        <v>45741979.579999797</v>
      </c>
      <c r="DG18" s="48">
        <v>0</v>
      </c>
      <c r="DH18" s="48">
        <v>0</v>
      </c>
      <c r="DI18" s="48">
        <v>0</v>
      </c>
      <c r="DJ18" s="48">
        <v>0</v>
      </c>
      <c r="DK18" s="48">
        <v>0</v>
      </c>
      <c r="DL18" s="48">
        <v>0</v>
      </c>
      <c r="DM18" s="48">
        <v>0</v>
      </c>
      <c r="DN18" s="48">
        <v>0</v>
      </c>
      <c r="DO18" s="48">
        <v>0</v>
      </c>
      <c r="DP18" s="48">
        <v>0</v>
      </c>
      <c r="DQ18" s="48">
        <v>0</v>
      </c>
      <c r="DR18" s="48">
        <v>0</v>
      </c>
      <c r="DS18" s="48">
        <v>0</v>
      </c>
      <c r="DT18" s="48">
        <v>0</v>
      </c>
      <c r="DU18" s="48">
        <v>0</v>
      </c>
      <c r="DV18" s="48">
        <v>0</v>
      </c>
      <c r="DW18" s="48">
        <v>0</v>
      </c>
      <c r="DX18" s="48">
        <v>0</v>
      </c>
      <c r="DY18" s="48">
        <v>0</v>
      </c>
      <c r="DZ18" s="48">
        <v>0</v>
      </c>
      <c r="EA18" s="48">
        <v>0</v>
      </c>
      <c r="EB18" s="48">
        <v>0</v>
      </c>
      <c r="EC18" s="48">
        <v>0</v>
      </c>
      <c r="ED18" s="48">
        <v>0</v>
      </c>
      <c r="EE18" s="48">
        <v>0</v>
      </c>
      <c r="EF18" s="48">
        <v>0</v>
      </c>
      <c r="EG18" s="48">
        <v>0</v>
      </c>
      <c r="EH18" s="48">
        <v>0</v>
      </c>
      <c r="EI18" s="48">
        <v>0</v>
      </c>
      <c r="EJ18" s="48">
        <v>0</v>
      </c>
      <c r="EK18" s="48">
        <v>0</v>
      </c>
      <c r="EL18" s="48">
        <v>0</v>
      </c>
      <c r="EM18" s="48">
        <v>0</v>
      </c>
      <c r="EN18" s="48">
        <v>0</v>
      </c>
      <c r="EO18" s="48">
        <v>0</v>
      </c>
      <c r="EP18" s="48">
        <v>0</v>
      </c>
      <c r="EQ18" s="48">
        <v>0</v>
      </c>
      <c r="ER18" s="48">
        <v>0</v>
      </c>
      <c r="ES18" s="48">
        <v>0</v>
      </c>
      <c r="ET18" s="48">
        <v>0</v>
      </c>
      <c r="EU18" s="48">
        <v>0</v>
      </c>
      <c r="EV18" s="48">
        <v>0</v>
      </c>
      <c r="EW18" s="48">
        <v>0</v>
      </c>
      <c r="EX18" s="48">
        <v>0</v>
      </c>
      <c r="EY18" s="48">
        <v>0</v>
      </c>
      <c r="EZ18" s="48">
        <v>0</v>
      </c>
      <c r="FA18" s="48">
        <v>0</v>
      </c>
      <c r="FB18" s="48">
        <v>0</v>
      </c>
      <c r="FC18" s="48">
        <v>0</v>
      </c>
      <c r="FD18" s="48">
        <v>0</v>
      </c>
      <c r="FE18" s="48">
        <v>0</v>
      </c>
      <c r="FF18" s="48">
        <v>0</v>
      </c>
      <c r="FG18" s="48">
        <v>0</v>
      </c>
      <c r="FH18" s="48">
        <v>0</v>
      </c>
      <c r="FI18" s="48">
        <v>0</v>
      </c>
      <c r="FJ18" s="48">
        <v>0</v>
      </c>
      <c r="FK18" s="48">
        <v>0</v>
      </c>
      <c r="FL18" s="48">
        <v>0</v>
      </c>
      <c r="FM18" s="48">
        <v>0</v>
      </c>
      <c r="FN18" s="48">
        <v>0</v>
      </c>
      <c r="FO18" s="48">
        <v>0</v>
      </c>
      <c r="FP18" s="48">
        <v>2712767507.9699926</v>
      </c>
      <c r="FQ18" s="48">
        <v>0</v>
      </c>
      <c r="FR18" s="48">
        <v>11084089.250000006</v>
      </c>
      <c r="FS18" s="48">
        <v>0</v>
      </c>
      <c r="FT18" s="48">
        <v>548974.73</v>
      </c>
      <c r="FU18" s="48">
        <v>0</v>
      </c>
      <c r="FV18" s="48">
        <v>601147755.28999829</v>
      </c>
      <c r="FW18" s="48">
        <v>0</v>
      </c>
      <c r="FX18" s="48">
        <v>4706262.8100000033</v>
      </c>
      <c r="FY18" s="48">
        <v>0</v>
      </c>
      <c r="FZ18" s="48">
        <v>596441492.47999823</v>
      </c>
      <c r="GA18" s="48">
        <v>0</v>
      </c>
      <c r="GB18" s="48">
        <v>2099986688.6999941</v>
      </c>
      <c r="GC18" s="48">
        <v>0</v>
      </c>
      <c r="GD18" s="48">
        <v>14546955.859999971</v>
      </c>
      <c r="GE18" s="48">
        <v>0</v>
      </c>
      <c r="GF18" s="48">
        <v>2085439732.8399944</v>
      </c>
      <c r="GG18" s="48">
        <v>0</v>
      </c>
      <c r="GH18" s="48">
        <v>6276252.0399999758</v>
      </c>
      <c r="GI18" s="48">
        <v>0</v>
      </c>
      <c r="GJ18" s="48">
        <v>0</v>
      </c>
      <c r="GK18" s="48">
        <v>0</v>
      </c>
      <c r="GL18" s="48">
        <v>0</v>
      </c>
      <c r="GM18" s="48">
        <v>0</v>
      </c>
      <c r="GN18" s="48">
        <v>0</v>
      </c>
      <c r="GO18" s="48">
        <v>0</v>
      </c>
      <c r="GP18" s="48">
        <v>2409406926.8398166</v>
      </c>
      <c r="GQ18" s="48">
        <v>0</v>
      </c>
      <c r="GR18" s="48">
        <v>0</v>
      </c>
      <c r="GS18" s="48">
        <v>0</v>
      </c>
      <c r="GT18" s="48">
        <v>0</v>
      </c>
      <c r="GU18" s="48">
        <v>0</v>
      </c>
      <c r="GV18" s="48">
        <v>0</v>
      </c>
      <c r="GW18" s="48">
        <v>0</v>
      </c>
      <c r="GX18" s="48">
        <v>0</v>
      </c>
      <c r="GY18" s="48">
        <v>0</v>
      </c>
      <c r="GZ18" s="48">
        <v>0</v>
      </c>
      <c r="HA18" s="48">
        <v>0</v>
      </c>
      <c r="HB18" s="48">
        <v>0</v>
      </c>
      <c r="HC18" s="48">
        <v>0</v>
      </c>
      <c r="HD18" s="48">
        <v>0</v>
      </c>
      <c r="HE18" s="48">
        <v>0</v>
      </c>
      <c r="HF18" s="48">
        <v>0</v>
      </c>
      <c r="HG18" s="48">
        <v>0</v>
      </c>
      <c r="HH18" s="48">
        <v>0</v>
      </c>
      <c r="HI18" s="48">
        <v>0</v>
      </c>
      <c r="HJ18" s="48">
        <v>0</v>
      </c>
      <c r="HK18" s="48">
        <v>0</v>
      </c>
      <c r="HL18" s="48">
        <v>0</v>
      </c>
      <c r="HM18" s="48">
        <v>0</v>
      </c>
      <c r="HN18" s="48">
        <v>0</v>
      </c>
      <c r="HO18" s="48">
        <v>0</v>
      </c>
      <c r="HP18" s="48">
        <v>0</v>
      </c>
      <c r="HQ18" s="48">
        <v>0</v>
      </c>
      <c r="HR18" s="48">
        <v>0</v>
      </c>
      <c r="HS18" s="48">
        <v>0</v>
      </c>
      <c r="HT18" s="48">
        <v>0</v>
      </c>
      <c r="HU18" s="48">
        <v>0</v>
      </c>
      <c r="HV18" s="48">
        <v>5734095156.519743</v>
      </c>
      <c r="HW18" s="48">
        <v>0</v>
      </c>
      <c r="HX18" s="48">
        <v>5734095156.519743</v>
      </c>
    </row>
    <row r="19" spans="1:232" ht="12.75" customHeight="1">
      <c r="A19" s="59" t="s">
        <v>175</v>
      </c>
      <c r="B19" s="47">
        <v>9003</v>
      </c>
      <c r="C19" s="58" t="s">
        <v>176</v>
      </c>
      <c r="D19" s="48">
        <v>1317538598.9200056</v>
      </c>
      <c r="E19" s="48">
        <v>1061495623.76</v>
      </c>
      <c r="F19" s="48">
        <v>243435725.88889056</v>
      </c>
      <c r="G19" s="48">
        <v>0</v>
      </c>
      <c r="H19" s="48">
        <v>490065798.33532488</v>
      </c>
      <c r="I19" s="48">
        <v>0</v>
      </c>
      <c r="J19" s="48">
        <v>584037074.69578993</v>
      </c>
      <c r="K19" s="48">
        <v>1061495623.76</v>
      </c>
      <c r="L19" s="48">
        <v>46162537.349999994</v>
      </c>
      <c r="M19" s="48">
        <v>0</v>
      </c>
      <c r="N19" s="48">
        <v>1127865113.1400034</v>
      </c>
      <c r="O19" s="48">
        <v>0</v>
      </c>
      <c r="P19" s="48">
        <v>4418681.34</v>
      </c>
      <c r="Q19" s="48">
        <v>0</v>
      </c>
      <c r="R19" s="48">
        <v>112790753.56</v>
      </c>
      <c r="S19" s="48">
        <v>0</v>
      </c>
      <c r="T19" s="48">
        <v>0</v>
      </c>
      <c r="U19" s="48">
        <v>0</v>
      </c>
      <c r="V19" s="48">
        <v>2534030.29</v>
      </c>
      <c r="W19" s="48">
        <v>0</v>
      </c>
      <c r="X19" s="48">
        <v>0</v>
      </c>
      <c r="Y19" s="48">
        <v>0</v>
      </c>
      <c r="Z19" s="48">
        <v>117645060.20999983</v>
      </c>
      <c r="AA19" s="48">
        <v>101897836.78</v>
      </c>
      <c r="AB19" s="48">
        <v>18812916.32</v>
      </c>
      <c r="AC19" s="48">
        <v>0</v>
      </c>
      <c r="AD19" s="48">
        <v>12949061.24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18159902849.145889</v>
      </c>
      <c r="AK19" s="48">
        <v>0</v>
      </c>
      <c r="AL19" s="48">
        <v>80016567.420000002</v>
      </c>
      <c r="AM19" s="48">
        <v>0</v>
      </c>
      <c r="AN19" s="48">
        <v>1446958915.0599689</v>
      </c>
      <c r="AO19" s="48">
        <v>0</v>
      </c>
      <c r="AP19" s="48">
        <v>8670621034.9599571</v>
      </c>
      <c r="AQ19" s="48">
        <v>0</v>
      </c>
      <c r="AR19" s="48">
        <v>0</v>
      </c>
      <c r="AS19" s="48">
        <v>0</v>
      </c>
      <c r="AT19" s="48">
        <v>238600719.64999971</v>
      </c>
      <c r="AU19" s="48">
        <v>0</v>
      </c>
      <c r="AV19" s="48">
        <v>276409159.48999602</v>
      </c>
      <c r="AW19" s="48">
        <v>387167627.86000001</v>
      </c>
      <c r="AX19" s="48">
        <v>0</v>
      </c>
      <c r="AY19" s="48">
        <v>0</v>
      </c>
      <c r="AZ19" s="48">
        <v>0</v>
      </c>
      <c r="BA19" s="48">
        <v>0</v>
      </c>
      <c r="BB19" s="48">
        <v>23841100.580000099</v>
      </c>
      <c r="BC19" s="48">
        <v>0</v>
      </c>
      <c r="BD19" s="48">
        <v>56750100.100001268</v>
      </c>
      <c r="BE19" s="48">
        <v>0</v>
      </c>
      <c r="BF19" s="48">
        <v>0</v>
      </c>
      <c r="BG19" s="48">
        <v>0</v>
      </c>
      <c r="BH19" s="48">
        <v>12223062.539999999</v>
      </c>
      <c r="BI19" s="48">
        <v>0</v>
      </c>
      <c r="BJ19" s="48">
        <v>26320093.170000002</v>
      </c>
      <c r="BK19" s="48">
        <v>0</v>
      </c>
      <c r="BL19" s="48">
        <v>17408293.900000002</v>
      </c>
      <c r="BM19" s="48">
        <v>0</v>
      </c>
      <c r="BN19" s="48">
        <v>47670.04</v>
      </c>
      <c r="BO19" s="48">
        <v>0</v>
      </c>
      <c r="BP19" s="48">
        <v>12016045.25880219</v>
      </c>
      <c r="BQ19" s="48">
        <v>0</v>
      </c>
      <c r="BR19" s="48">
        <v>390623.07</v>
      </c>
      <c r="BS19" s="48">
        <v>0</v>
      </c>
      <c r="BT19" s="48">
        <v>0</v>
      </c>
      <c r="BU19" s="48">
        <v>0</v>
      </c>
      <c r="BV19" s="48">
        <v>51451767.210000016</v>
      </c>
      <c r="BW19" s="48">
        <v>0</v>
      </c>
      <c r="BX19" s="48">
        <v>527126.48</v>
      </c>
      <c r="BY19" s="48">
        <v>0</v>
      </c>
      <c r="BZ19" s="48">
        <v>0</v>
      </c>
      <c r="CA19" s="48">
        <v>0</v>
      </c>
      <c r="CB19" s="48">
        <v>71375756.810000017</v>
      </c>
      <c r="CC19" s="48">
        <v>0</v>
      </c>
      <c r="CD19" s="48">
        <v>0</v>
      </c>
      <c r="CE19" s="48">
        <v>0</v>
      </c>
      <c r="CF19" s="48">
        <v>0</v>
      </c>
      <c r="CG19" s="48">
        <v>0</v>
      </c>
      <c r="CH19" s="48">
        <v>0</v>
      </c>
      <c r="CI19" s="48">
        <v>0</v>
      </c>
      <c r="CJ19" s="48">
        <v>4014734176.1399493</v>
      </c>
      <c r="CK19" s="48">
        <v>335.65</v>
      </c>
      <c r="CL19" s="48">
        <v>150142401.39000145</v>
      </c>
      <c r="CM19" s="48">
        <v>486696.56</v>
      </c>
      <c r="CN19" s="48">
        <v>73880458.910000712</v>
      </c>
      <c r="CO19" s="48">
        <v>157756.82</v>
      </c>
      <c r="CP19" s="48">
        <v>0</v>
      </c>
      <c r="CQ19" s="48">
        <v>0</v>
      </c>
      <c r="CR19" s="48">
        <v>557911981.88998973</v>
      </c>
      <c r="CS19" s="48">
        <v>157756.82</v>
      </c>
      <c r="CT19" s="48">
        <v>0</v>
      </c>
      <c r="CU19" s="48">
        <v>0</v>
      </c>
      <c r="CV19" s="48">
        <v>0</v>
      </c>
      <c r="CW19" s="48">
        <v>0</v>
      </c>
      <c r="CX19" s="48">
        <v>0</v>
      </c>
      <c r="CY19" s="48">
        <v>0</v>
      </c>
      <c r="CZ19" s="48">
        <v>0</v>
      </c>
      <c r="DA19" s="48">
        <v>0</v>
      </c>
      <c r="DB19" s="48">
        <v>0</v>
      </c>
      <c r="DC19" s="48">
        <v>0</v>
      </c>
      <c r="DD19" s="48">
        <v>3673261316.6098814</v>
      </c>
      <c r="DE19" s="48">
        <v>120780261.38</v>
      </c>
      <c r="DF19" s="48">
        <v>45905623.489999793</v>
      </c>
      <c r="DG19" s="48">
        <v>0</v>
      </c>
      <c r="DH19" s="48">
        <v>0</v>
      </c>
      <c r="DI19" s="48">
        <v>0</v>
      </c>
      <c r="DJ19" s="48">
        <v>0</v>
      </c>
      <c r="DK19" s="48">
        <v>0</v>
      </c>
      <c r="DL19" s="48">
        <v>0</v>
      </c>
      <c r="DM19" s="48">
        <v>0</v>
      </c>
      <c r="DN19" s="48">
        <v>88541778.310000002</v>
      </c>
      <c r="DO19" s="48">
        <v>0</v>
      </c>
      <c r="DP19" s="48">
        <v>0</v>
      </c>
      <c r="DQ19" s="48">
        <v>0</v>
      </c>
      <c r="DR19" s="48">
        <v>0</v>
      </c>
      <c r="DS19" s="48">
        <v>0</v>
      </c>
      <c r="DT19" s="48">
        <v>10235.639999998806</v>
      </c>
      <c r="DU19" s="48">
        <v>0</v>
      </c>
      <c r="DV19" s="48">
        <v>2021614.2200000002</v>
      </c>
      <c r="DW19" s="48">
        <v>55108253.560000002</v>
      </c>
      <c r="DX19" s="48">
        <v>647263128.97945333</v>
      </c>
      <c r="DY19" s="48">
        <v>8767.73</v>
      </c>
      <c r="DZ19" s="48">
        <v>0</v>
      </c>
      <c r="EA19" s="48">
        <v>0</v>
      </c>
      <c r="EB19" s="48">
        <v>1176889859.690002</v>
      </c>
      <c r="EC19" s="48">
        <v>0</v>
      </c>
      <c r="ED19" s="48">
        <v>4882332.05</v>
      </c>
      <c r="EE19" s="48">
        <v>0</v>
      </c>
      <c r="EF19" s="48">
        <v>292885364</v>
      </c>
      <c r="EG19" s="48">
        <v>1439306.06</v>
      </c>
      <c r="EH19" s="48">
        <v>634706907.80000126</v>
      </c>
      <c r="EI19" s="48">
        <v>0</v>
      </c>
      <c r="EJ19" s="48">
        <v>0</v>
      </c>
      <c r="EK19" s="48">
        <v>0</v>
      </c>
      <c r="EL19" s="48">
        <v>0</v>
      </c>
      <c r="EM19" s="48">
        <v>0</v>
      </c>
      <c r="EN19" s="48">
        <v>49750.539999999855</v>
      </c>
      <c r="EO19" s="48">
        <v>0</v>
      </c>
      <c r="EP19" s="48">
        <v>0</v>
      </c>
      <c r="EQ19" s="48">
        <v>0</v>
      </c>
      <c r="ER19" s="48">
        <v>12665235.014049999</v>
      </c>
      <c r="ES19" s="48">
        <v>0</v>
      </c>
      <c r="ET19" s="48">
        <v>0</v>
      </c>
      <c r="EU19" s="48">
        <v>0</v>
      </c>
      <c r="EV19" s="48">
        <v>0</v>
      </c>
      <c r="EW19" s="48">
        <v>0</v>
      </c>
      <c r="EX19" s="48">
        <v>164883089.01519999</v>
      </c>
      <c r="EY19" s="48">
        <v>0</v>
      </c>
      <c r="EZ19" s="48">
        <v>7380230073.3388634</v>
      </c>
      <c r="FA19" s="48">
        <v>0</v>
      </c>
      <c r="FB19" s="48">
        <v>22783920.80765</v>
      </c>
      <c r="FC19" s="48">
        <v>0</v>
      </c>
      <c r="FD19" s="48">
        <v>1590979013.1108489</v>
      </c>
      <c r="FE19" s="48">
        <v>0</v>
      </c>
      <c r="FF19" s="48">
        <v>0</v>
      </c>
      <c r="FG19" s="48">
        <v>0</v>
      </c>
      <c r="FH19" s="48">
        <v>0</v>
      </c>
      <c r="FI19" s="48">
        <v>0</v>
      </c>
      <c r="FJ19" s="48">
        <v>52608696.469099998</v>
      </c>
      <c r="FK19" s="48">
        <v>0</v>
      </c>
      <c r="FL19" s="48">
        <v>366134735.28570026</v>
      </c>
      <c r="FM19" s="48">
        <v>0</v>
      </c>
      <c r="FN19" s="48">
        <v>4588919.95</v>
      </c>
      <c r="FO19" s="48">
        <v>0</v>
      </c>
      <c r="FP19" s="48">
        <v>4618715563.9899893</v>
      </c>
      <c r="FQ19" s="48">
        <v>0</v>
      </c>
      <c r="FR19" s="48">
        <v>21581634.670000006</v>
      </c>
      <c r="FS19" s="48">
        <v>0</v>
      </c>
      <c r="FT19" s="48">
        <v>548974.73</v>
      </c>
      <c r="FU19" s="48">
        <v>0</v>
      </c>
      <c r="FV19" s="48">
        <v>1715660871.4099953</v>
      </c>
      <c r="FW19" s="48">
        <v>0</v>
      </c>
      <c r="FX19" s="48">
        <v>4706262.8100000033</v>
      </c>
      <c r="FY19" s="48">
        <v>0</v>
      </c>
      <c r="FZ19" s="48">
        <v>1710954608.5999951</v>
      </c>
      <c r="GA19" s="48">
        <v>0</v>
      </c>
      <c r="GB19" s="48">
        <v>2880924083.1799941</v>
      </c>
      <c r="GC19" s="48">
        <v>0</v>
      </c>
      <c r="GD19" s="48">
        <v>15137088.679999972</v>
      </c>
      <c r="GE19" s="48">
        <v>0</v>
      </c>
      <c r="GF19" s="48">
        <v>2865786994.4999943</v>
      </c>
      <c r="GG19" s="48">
        <v>0</v>
      </c>
      <c r="GH19" s="48">
        <v>24541175.079999976</v>
      </c>
      <c r="GI19" s="48">
        <v>0</v>
      </c>
      <c r="GJ19" s="48">
        <v>0</v>
      </c>
      <c r="GK19" s="48">
        <v>0</v>
      </c>
      <c r="GL19" s="48">
        <v>0</v>
      </c>
      <c r="GM19" s="48">
        <v>0</v>
      </c>
      <c r="GN19" s="48">
        <v>0</v>
      </c>
      <c r="GO19" s="48">
        <v>0</v>
      </c>
      <c r="GP19" s="48">
        <v>2409406926.8398166</v>
      </c>
      <c r="GQ19" s="48">
        <v>0</v>
      </c>
      <c r="GR19" s="48">
        <v>0</v>
      </c>
      <c r="GS19" s="48">
        <v>0</v>
      </c>
      <c r="GT19" s="48">
        <v>0</v>
      </c>
      <c r="GU19" s="48">
        <v>0</v>
      </c>
      <c r="GV19" s="48">
        <v>0</v>
      </c>
      <c r="GW19" s="48">
        <v>0</v>
      </c>
      <c r="GX19" s="48">
        <v>0</v>
      </c>
      <c r="GY19" s="48">
        <v>0</v>
      </c>
      <c r="GZ19" s="48">
        <v>0</v>
      </c>
      <c r="HA19" s="48">
        <v>0</v>
      </c>
      <c r="HB19" s="48">
        <v>0</v>
      </c>
      <c r="HC19" s="48">
        <v>0</v>
      </c>
      <c r="HD19" s="48">
        <v>0</v>
      </c>
      <c r="HE19" s="48">
        <v>0</v>
      </c>
      <c r="HF19" s="48">
        <v>0</v>
      </c>
      <c r="HG19" s="48">
        <v>0</v>
      </c>
      <c r="HH19" s="48">
        <v>0</v>
      </c>
      <c r="HI19" s="48">
        <v>0</v>
      </c>
      <c r="HJ19" s="48">
        <v>0</v>
      </c>
      <c r="HK19" s="48">
        <v>0</v>
      </c>
      <c r="HL19" s="48">
        <v>0</v>
      </c>
      <c r="HM19" s="48">
        <v>0</v>
      </c>
      <c r="HN19" s="48">
        <v>0</v>
      </c>
      <c r="HO19" s="48">
        <v>0</v>
      </c>
      <c r="HP19" s="48">
        <v>0</v>
      </c>
      <c r="HQ19" s="48">
        <v>0</v>
      </c>
      <c r="HR19" s="48">
        <v>0</v>
      </c>
      <c r="HS19" s="48">
        <v>0</v>
      </c>
      <c r="HT19" s="48">
        <v>0</v>
      </c>
      <c r="HU19" s="48">
        <v>0</v>
      </c>
      <c r="HV19" s="48">
        <v>59916201915.815132</v>
      </c>
      <c r="HW19" s="48">
        <v>1728700222.98</v>
      </c>
      <c r="HX19" s="48">
        <v>61644902138.795135</v>
      </c>
    </row>
    <row r="20" spans="1:232" ht="12.75" customHeight="1"/>
    <row r="21" spans="1:232" ht="12.75" customHeight="1"/>
    <row r="22" spans="1:232" ht="12.75" customHeight="1"/>
    <row r="23" spans="1:232" ht="12.75" customHeight="1"/>
    <row r="24" spans="1:232" ht="12.75" customHeigh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1</vt:i4>
      </vt:variant>
    </vt:vector>
  </HeadingPairs>
  <TitlesOfParts>
    <vt:vector size="34" baseType="lpstr">
      <vt:lpstr>Genel</vt:lpstr>
      <vt:lpstr>Branş Bazlı Analiz</vt:lpstr>
      <vt:lpstr>Karşılaştırmalı Prim Üretimi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Direkt</vt:lpstr>
      <vt:lpstr>Endirekt</vt:lpstr>
      <vt:lpstr>Toplam</vt:lpstr>
      <vt:lpstr>Branşlar4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2026-09-11T13:03:52Z</dcterms:created>
  <dcterms:modified xsi:type="dcterms:W3CDTF">2026-09-11T13:58:02Z</dcterms:modified>
</cp:coreProperties>
</file>