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84F3AE38-E1A4-4A03-8D35-96944CB9D691}" xr6:coauthVersionLast="36" xr6:coauthVersionMax="36" xr10:uidLastSave="{00000000-0000-0000-0000-000000000000}"/>
  <bookViews>
    <workbookView xWindow="0" yWindow="0" windowWidth="23040" windowHeight="8952" xr2:uid="{5DC94B45-EE50-414B-8E3A-CA0A70BC4B6A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Acente!$C$1:$C$19</definedName>
    <definedName name="_xlnm._FilterDatabase" localSheetId="31" hidden="1">Banka!$C$1:$C$19</definedName>
    <definedName name="_xlnm._FilterDatabase" localSheetId="1" hidden="1">'Branş Bazlı Analiz'!$C$1:$C$19</definedName>
    <definedName name="_xlnm._FilterDatabase" localSheetId="32" hidden="1">Broker!$C$1:$C$19</definedName>
    <definedName name="_xlnm._FilterDatabase" localSheetId="23" hidden="1">Destek!$C$1:$C$19</definedName>
    <definedName name="_xlnm._FilterDatabase" localSheetId="24" hidden="1">'Dev.Dest.Tarım Sigortaları'!$C$1:$C$19</definedName>
    <definedName name="_xlnm._FilterDatabase" localSheetId="33" hidden="1">Diğer!$C$1:$C$19</definedName>
    <definedName name="_xlnm._FilterDatabase" localSheetId="21" hidden="1">'Finansal Kayıplar'!$C$1:$C$19</definedName>
    <definedName name="_xlnm._FilterDatabase" localSheetId="0" hidden="1">Genel!#REF!</definedName>
    <definedName name="_xlnm._FilterDatabase" localSheetId="18" hidden="1">'Genel Sorumluluk'!$C$1:$C$19</definedName>
    <definedName name="_xlnm._FilterDatabase" localSheetId="13" hidden="1">'Genel Zararlar'!$C$1:$C$19</definedName>
    <definedName name="_xlnm._FilterDatabase" localSheetId="5" hidden="1">'Hastalık-Sağlık'!$C$1:$C$19</definedName>
    <definedName name="_xlnm._FilterDatabase" localSheetId="9" hidden="1">'Hava Araçları'!$C$1:$C$19</definedName>
    <definedName name="_xlnm._FilterDatabase" localSheetId="16" hidden="1">'Hava Araçları Sorumluluk'!$C$1:$C$19</definedName>
    <definedName name="_xlnm._FilterDatabase" localSheetId="3" hidden="1">Hayat!$C$1:$C$19</definedName>
    <definedName name="_xlnm._FilterDatabase" localSheetId="28" hidden="1">'Hayat Grubu Toplam'!$C$1:$C$19</definedName>
    <definedName name="_xlnm._FilterDatabase" localSheetId="2" hidden="1">Hayatdışı!$C$1:$C$19</definedName>
    <definedName name="_xlnm._FilterDatabase" localSheetId="27" hidden="1">'H-Hastalık Sağlık'!$C$1:$C$19</definedName>
    <definedName name="_xlnm._FilterDatabase" localSheetId="26" hidden="1">'H-Hayat Toplam'!$C$1:$C$19</definedName>
    <definedName name="_xlnm._FilterDatabase" localSheetId="22" hidden="1">'Hukuksal Koruma'!$C$1:$C$19</definedName>
    <definedName name="_xlnm._FilterDatabase" localSheetId="6" hidden="1">'Kara Araçları'!$C$1:$C$19</definedName>
    <definedName name="_xlnm._FilterDatabase" localSheetId="14" hidden="1">'Kara Araçları Sorumluluk'!$C$1:$C$19</definedName>
    <definedName name="_xlnm._FilterDatabase" localSheetId="7" hidden="1">Kasko!$C$1:$C$19</definedName>
    <definedName name="_xlnm._FilterDatabase" localSheetId="4" hidden="1">Kaza!$C$1:$C$19</definedName>
    <definedName name="_xlnm._FilterDatabase" localSheetId="20" hidden="1">Kefalet!$C$1:$C$19</definedName>
    <definedName name="_xlnm._FilterDatabase" localSheetId="19" hidden="1">Kredi!$C$1:$C$19</definedName>
    <definedName name="_xlnm._FilterDatabase" localSheetId="29" hidden="1">Merkez!$C$1:$C$19</definedName>
    <definedName name="_xlnm._FilterDatabase" localSheetId="25" hidden="1">'Mühendislik Sigortaları'!$C$1:$C$19</definedName>
    <definedName name="_xlnm._FilterDatabase" localSheetId="11" hidden="1">Nakliyat!$C$1:$C$19</definedName>
    <definedName name="_xlnm._FilterDatabase" localSheetId="8" hidden="1">'Raylı Araçlar'!$C$1:$C$19</definedName>
    <definedName name="_xlnm._FilterDatabase" localSheetId="10" hidden="1">'Su Araçları'!$C$1:$C$19</definedName>
    <definedName name="_xlnm._FilterDatabase" localSheetId="17" hidden="1">'Su Araçları Sorumluluk'!$C$1:$C$19</definedName>
    <definedName name="_xlnm._FilterDatabase" localSheetId="15" hidden="1">Trafik!$C$1:$C$19</definedName>
    <definedName name="_xlnm._FilterDatabase" localSheetId="12" hidden="1">'Yangın ve Doğal Afetler'!$C$1:$C$19</definedName>
    <definedName name="Araç_Tipi">'[1]Genel (5)'!$JH$3:$JH$18</definedName>
    <definedName name="Araç_Tipi_2">'[1]Genel (6)'!$JB$3:$JB$18</definedName>
    <definedName name="Araç_Tipi_3">'[1]Genel (7)'!$JH$3:$JH$8</definedName>
    <definedName name="Branşlar4">'[1]Branş Bazlı Analiz'!$CQ$3:$CQ$96</definedName>
    <definedName name="Branşlar5">'Branş Bazlı Analiz'!$CQ$3:$CQ$95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port_Year">[2]Parametre!$G$1</definedName>
    <definedName name="SAPBEXrevision" hidden="1">1</definedName>
    <definedName name="SAPBEXsysID" hidden="1">"A41"</definedName>
    <definedName name="SAPBEXwbID" hidden="1">"450OLJP7MM703WTW5EBPVG6XG"</definedName>
    <definedName name="Ürün_Tipi">'[1]Genel (5)'!$JL$3:$JL$7</definedName>
    <definedName name="Ürün_Tipi_2">[1]Özet!$JJ$3:$JJ$7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J4" i="1"/>
  <c r="E16" i="29"/>
  <c r="F9" i="28"/>
  <c r="D7" i="29"/>
  <c r="E14" i="25"/>
  <c r="J15" i="28"/>
  <c r="H12" i="29"/>
  <c r="I14" i="25"/>
  <c r="K11" i="22"/>
  <c r="O16" i="19"/>
  <c r="E13" i="16"/>
  <c r="L12" i="14"/>
  <c r="K13" i="13"/>
  <c r="F7" i="11"/>
  <c r="D13" i="27"/>
  <c r="D8" i="23"/>
  <c r="F15" i="20"/>
  <c r="H10" i="19"/>
  <c r="I15" i="28"/>
  <c r="E11" i="24"/>
  <c r="E15" i="20"/>
  <c r="D11" i="19"/>
  <c r="F16" i="14"/>
  <c r="U7" i="14"/>
  <c r="D16" i="11"/>
  <c r="I9" i="29"/>
  <c r="F11" i="25"/>
  <c r="L7" i="22"/>
  <c r="D10" i="26"/>
  <c r="G11" i="22"/>
  <c r="F16" i="29"/>
  <c r="H12" i="25"/>
  <c r="J7" i="22"/>
  <c r="P14" i="19"/>
  <c r="F8" i="15"/>
  <c r="D9" i="14"/>
  <c r="F8" i="13"/>
  <c r="F9" i="29"/>
  <c r="K13" i="25"/>
  <c r="I7" i="22"/>
  <c r="F13" i="19"/>
  <c r="D13" i="15"/>
  <c r="T10" i="14"/>
  <c r="E10" i="13"/>
  <c r="H13" i="29"/>
  <c r="I16" i="25"/>
  <c r="D11" i="22"/>
  <c r="H7" i="20"/>
  <c r="K7" i="19"/>
  <c r="O14" i="14"/>
  <c r="D16" i="12"/>
  <c r="J11" i="28"/>
  <c r="K7" i="25"/>
  <c r="G8" i="21"/>
  <c r="J11" i="19"/>
  <c r="S15" i="14"/>
  <c r="D9" i="26"/>
  <c r="F13" i="22"/>
  <c r="D9" i="20"/>
  <c r="F13" i="14"/>
  <c r="D12" i="10"/>
  <c r="E7" i="4"/>
  <c r="H15" i="22"/>
  <c r="J16" i="14"/>
  <c r="N8" i="13"/>
  <c r="D13" i="6"/>
  <c r="J16" i="4"/>
  <c r="J8" i="4"/>
  <c r="CC15" i="3"/>
  <c r="V14" i="3"/>
  <c r="BT12" i="3"/>
  <c r="P8" i="19"/>
  <c r="L15" i="13"/>
  <c r="D15" i="29"/>
  <c r="K12" i="19"/>
  <c r="P10" i="14"/>
  <c r="D13" i="8"/>
  <c r="J10" i="19"/>
  <c r="O10" i="14"/>
  <c r="D7" i="7"/>
  <c r="G14" i="28"/>
  <c r="D11" i="18"/>
  <c r="H7" i="14"/>
  <c r="L16" i="6"/>
  <c r="F11" i="5"/>
  <c r="R10" i="4"/>
  <c r="CK15" i="3"/>
  <c r="E12" i="20"/>
  <c r="P13" i="14"/>
  <c r="D11" i="12"/>
  <c r="E10" i="4"/>
  <c r="AZ15" i="3"/>
  <c r="CL13" i="3"/>
  <c r="AE12" i="3"/>
  <c r="CC10" i="3"/>
  <c r="G9" i="21"/>
  <c r="N13" i="14"/>
  <c r="E7" i="11"/>
  <c r="D15" i="5"/>
  <c r="D12" i="4"/>
  <c r="AX16" i="3"/>
  <c r="BX14" i="3"/>
  <c r="Q13" i="3"/>
  <c r="BC11" i="3"/>
  <c r="H10" i="3"/>
  <c r="AT8" i="3"/>
  <c r="F8" i="29"/>
  <c r="D14" i="17"/>
  <c r="J16" i="13"/>
  <c r="I13" i="6"/>
  <c r="O12" i="4"/>
  <c r="F13" i="15"/>
  <c r="I12" i="4"/>
  <c r="N15" i="3"/>
  <c r="O13" i="3"/>
  <c r="P11" i="3"/>
  <c r="AN9" i="3"/>
  <c r="BY7" i="3"/>
  <c r="I13" i="19"/>
  <c r="T14" i="4"/>
  <c r="AF15" i="3"/>
  <c r="N13" i="3"/>
  <c r="O11" i="3"/>
  <c r="AM9" i="3"/>
  <c r="BX7" i="3"/>
  <c r="H13" i="19"/>
  <c r="G16" i="4"/>
  <c r="CF15" i="3"/>
  <c r="I14" i="29"/>
  <c r="D7" i="28"/>
  <c r="L16" i="28"/>
  <c r="K12" i="25"/>
  <c r="I14" i="28"/>
  <c r="G10" i="29"/>
  <c r="E13" i="25"/>
  <c r="I10" i="22"/>
  <c r="F15" i="19"/>
  <c r="E9" i="16"/>
  <c r="S11" i="14"/>
  <c r="I16" i="29"/>
  <c r="E13" i="29"/>
  <c r="D16" i="27"/>
  <c r="J14" i="28"/>
  <c r="H11" i="25"/>
  <c r="G12" i="28"/>
  <c r="D8" i="29"/>
  <c r="J11" i="25"/>
  <c r="G9" i="22"/>
  <c r="I14" i="19"/>
  <c r="G16" i="15"/>
  <c r="G11" i="14"/>
  <c r="K11" i="13"/>
  <c r="D11" i="9"/>
  <c r="D14" i="26"/>
  <c r="F15" i="22"/>
  <c r="E10" i="20"/>
  <c r="N8" i="19"/>
  <c r="F12" i="28"/>
  <c r="D7" i="23"/>
  <c r="I11" i="20"/>
  <c r="J9" i="19"/>
  <c r="T14" i="14"/>
  <c r="I16" i="13"/>
  <c r="D10" i="11"/>
  <c r="M13" i="28"/>
  <c r="G8" i="25"/>
  <c r="D14" i="29"/>
  <c r="I15" i="25"/>
  <c r="K7" i="22"/>
  <c r="G9" i="29"/>
  <c r="I9" i="25"/>
  <c r="D14" i="21"/>
  <c r="G13" i="19"/>
  <c r="J15" i="14"/>
  <c r="R7" i="14"/>
  <c r="E15" i="11"/>
  <c r="G13" i="28"/>
  <c r="H9" i="25"/>
  <c r="F11" i="21"/>
  <c r="L11" i="19"/>
  <c r="E8" i="15"/>
  <c r="O9" i="14"/>
  <c r="E8" i="13"/>
  <c r="D9" i="29"/>
  <c r="J13" i="25"/>
  <c r="J8" i="22"/>
  <c r="K15" i="19"/>
  <c r="D16" i="17"/>
  <c r="Q12" i="14"/>
  <c r="D8" i="12"/>
  <c r="F7" i="28"/>
  <c r="D13" i="23"/>
  <c r="F14" i="20"/>
  <c r="P9" i="19"/>
  <c r="F13" i="29"/>
  <c r="H13" i="25"/>
  <c r="L10" i="22"/>
  <c r="Q14" i="19"/>
  <c r="R8" i="14"/>
  <c r="D10" i="7"/>
  <c r="CO16" i="3"/>
  <c r="D13" i="21"/>
  <c r="F14" i="14"/>
  <c r="D14" i="12"/>
  <c r="D11" i="6"/>
  <c r="D15" i="4"/>
  <c r="D7" i="4"/>
  <c r="BE15" i="3"/>
  <c r="CQ13" i="3"/>
  <c r="F15" i="29"/>
  <c r="E7" i="15"/>
  <c r="G12" i="13"/>
  <c r="G8" i="26"/>
  <c r="L8" i="19"/>
  <c r="M8" i="14"/>
  <c r="J12" i="29"/>
  <c r="D12" i="18"/>
  <c r="L8" i="14"/>
  <c r="M15" i="6"/>
  <c r="D10" i="23"/>
  <c r="D8" i="16"/>
  <c r="G15" i="13"/>
  <c r="L14" i="6"/>
  <c r="F7" i="5"/>
  <c r="L9" i="4"/>
  <c r="BM15" i="3"/>
  <c r="O15" i="19"/>
  <c r="K11" i="14"/>
  <c r="D8" i="8"/>
  <c r="E15" i="29"/>
  <c r="I11" i="29"/>
  <c r="D12" i="27"/>
  <c r="I13" i="28"/>
  <c r="E10" i="25"/>
  <c r="F11" i="28"/>
  <c r="F14" i="28"/>
  <c r="F10" i="25"/>
  <c r="E8" i="22"/>
  <c r="L13" i="19"/>
  <c r="E14" i="15"/>
  <c r="N10" i="14"/>
  <c r="K10" i="13"/>
  <c r="D12" i="8"/>
  <c r="D11" i="26"/>
  <c r="D14" i="22"/>
  <c r="G8" i="20"/>
  <c r="Q7" i="19"/>
  <c r="L10" i="28"/>
  <c r="G16" i="22"/>
  <c r="D10" i="20"/>
  <c r="M8" i="19"/>
  <c r="H14" i="14"/>
  <c r="I15" i="13"/>
  <c r="D7" i="11"/>
  <c r="G9" i="28"/>
  <c r="E15" i="24"/>
  <c r="H9" i="29"/>
  <c r="D14" i="25"/>
  <c r="G16" i="21"/>
  <c r="F7" i="29"/>
  <c r="E8" i="25"/>
  <c r="G11" i="21"/>
  <c r="J12" i="19"/>
  <c r="Q14" i="14"/>
  <c r="F7" i="14"/>
  <c r="E12" i="11"/>
  <c r="M11" i="28"/>
  <c r="D8" i="25"/>
  <c r="D9" i="21"/>
  <c r="O10" i="19"/>
  <c r="N16" i="14"/>
  <c r="J8" i="14"/>
  <c r="E7" i="13"/>
  <c r="I16" i="28"/>
  <c r="F12" i="25"/>
  <c r="H7" i="22"/>
  <c r="N14" i="19"/>
  <c r="D15" i="16"/>
  <c r="E12" i="14"/>
  <c r="D15" i="10"/>
  <c r="D15" i="26"/>
  <c r="K15" i="22"/>
  <c r="H12" i="20"/>
  <c r="D9" i="19"/>
  <c r="J8" i="29"/>
  <c r="D12" i="25"/>
  <c r="J9" i="22"/>
  <c r="Q12" i="19"/>
  <c r="O7" i="14"/>
  <c r="E16" i="5"/>
  <c r="CC16" i="3"/>
  <c r="D14" i="20"/>
  <c r="D13" i="14"/>
  <c r="D7" i="12"/>
  <c r="D10" i="6"/>
  <c r="J14" i="4"/>
  <c r="CN16" i="3"/>
  <c r="AS15" i="3"/>
  <c r="CE13" i="3"/>
  <c r="F16" i="28"/>
  <c r="I16" i="14"/>
  <c r="J10" i="13"/>
  <c r="K11" i="25"/>
  <c r="D13" i="18"/>
  <c r="L7" i="14"/>
  <c r="D14" i="27"/>
  <c r="E16" i="16"/>
  <c r="J7" i="14"/>
  <c r="M14" i="6"/>
  <c r="D13" i="22"/>
  <c r="D11" i="15"/>
  <c r="J13" i="13"/>
  <c r="L13" i="6"/>
  <c r="R16" i="4"/>
  <c r="R8" i="4"/>
  <c r="BA15" i="3"/>
  <c r="O13" i="19"/>
  <c r="K10" i="14"/>
  <c r="E13" i="7"/>
  <c r="CI16" i="3"/>
  <c r="P15" i="3"/>
  <c r="BB13" i="3"/>
  <c r="CN11" i="3"/>
  <c r="AS10" i="3"/>
  <c r="N15" i="19"/>
  <c r="J10" i="14"/>
  <c r="J15" i="6"/>
  <c r="D9" i="5"/>
  <c r="D10" i="4"/>
  <c r="N16" i="3"/>
  <c r="AN14" i="3"/>
  <c r="BZ12" i="3"/>
  <c r="S11" i="3"/>
  <c r="BQ9" i="3"/>
  <c r="J8" i="3"/>
  <c r="K10" i="22"/>
  <c r="U16" i="14"/>
  <c r="L9" i="13"/>
  <c r="I10" i="6"/>
  <c r="I9" i="4"/>
  <c r="S7" i="14"/>
  <c r="CK16" i="3"/>
  <c r="BJ14" i="3"/>
  <c r="BL12" i="3"/>
  <c r="BS10" i="3"/>
  <c r="CT8" i="3"/>
  <c r="AL7" i="3"/>
  <c r="N15" i="14"/>
  <c r="H8" i="4"/>
  <c r="BZ14" i="3"/>
  <c r="BK12" i="3"/>
  <c r="BR10" i="3"/>
  <c r="CS8" i="3"/>
  <c r="AK7" i="3"/>
  <c r="F11" i="14"/>
  <c r="G12" i="4"/>
  <c r="I13" i="29"/>
  <c r="L15" i="28"/>
  <c r="G11" i="28"/>
  <c r="D15" i="23"/>
  <c r="J9" i="28"/>
  <c r="D9" i="23"/>
  <c r="O12" i="19"/>
  <c r="O15" i="14"/>
  <c r="K12" i="13"/>
  <c r="F10" i="29"/>
  <c r="E7" i="25"/>
  <c r="H13" i="20"/>
  <c r="D10" i="17"/>
  <c r="G11" i="25"/>
  <c r="G13" i="20"/>
  <c r="D8" i="18"/>
  <c r="S9" i="14"/>
  <c r="D13" i="11"/>
  <c r="G13" i="26"/>
  <c r="H11" i="22"/>
  <c r="E7" i="26"/>
  <c r="D7" i="21"/>
  <c r="G12" i="26"/>
  <c r="F16" i="21"/>
  <c r="D10" i="19"/>
  <c r="U10" i="14"/>
  <c r="F7" i="13"/>
  <c r="E10" i="27"/>
  <c r="E12" i="29"/>
  <c r="J13" i="28"/>
  <c r="F10" i="28"/>
  <c r="G14" i="29"/>
  <c r="F8" i="28"/>
  <c r="I16" i="22"/>
  <c r="F11" i="19"/>
  <c r="J14" i="14"/>
  <c r="K9" i="13"/>
  <c r="M15" i="28"/>
  <c r="D16" i="24"/>
  <c r="N16" i="19"/>
  <c r="J16" i="29"/>
  <c r="H8" i="25"/>
  <c r="F8" i="20"/>
  <c r="D9" i="17"/>
  <c r="G9" i="14"/>
  <c r="D8" i="10"/>
  <c r="E10" i="26"/>
  <c r="F10" i="22"/>
  <c r="I12" i="25"/>
  <c r="H16" i="20"/>
  <c r="D7" i="26"/>
  <c r="E9" i="21"/>
  <c r="G9" i="19"/>
  <c r="I10" i="14"/>
  <c r="E9" i="11"/>
  <c r="D16" i="26"/>
  <c r="E11" i="22"/>
  <c r="F9" i="19"/>
  <c r="D14" i="14"/>
  <c r="E12" i="13"/>
  <c r="F13" i="28"/>
  <c r="D14" i="23"/>
  <c r="D11" i="20"/>
  <c r="D11" i="16"/>
  <c r="N9" i="14"/>
  <c r="D11" i="29"/>
  <c r="I14" i="22"/>
  <c r="J15" i="19"/>
  <c r="E10" i="15"/>
  <c r="I10" i="25"/>
  <c r="G13" i="25"/>
  <c r="G15" i="14"/>
  <c r="E14" i="5"/>
  <c r="AG16" i="3"/>
  <c r="E12" i="15"/>
  <c r="F14" i="11"/>
  <c r="D16" i="5"/>
  <c r="P9" i="4"/>
  <c r="AG15" i="3"/>
  <c r="AI13" i="3"/>
  <c r="L12" i="19"/>
  <c r="M8" i="13"/>
  <c r="D12" i="21"/>
  <c r="T12" i="14"/>
  <c r="H10" i="25"/>
  <c r="E16" i="14"/>
  <c r="D11" i="8"/>
  <c r="G10" i="21"/>
  <c r="O12" i="14"/>
  <c r="D9" i="8"/>
  <c r="F16" i="4"/>
  <c r="BL16" i="3"/>
  <c r="D9" i="25"/>
  <c r="J9" i="14"/>
  <c r="E9" i="5"/>
  <c r="O16" i="3"/>
  <c r="E14" i="3"/>
  <c r="G12" i="3"/>
  <c r="U10" i="3"/>
  <c r="D8" i="19"/>
  <c r="J11" i="13"/>
  <c r="J7" i="6"/>
  <c r="P10" i="4"/>
  <c r="CI15" i="3"/>
  <c r="BY13" i="3"/>
  <c r="F12" i="3"/>
  <c r="T10" i="3"/>
  <c r="V8" i="3"/>
  <c r="F8" i="21"/>
  <c r="K12" i="14"/>
  <c r="I16" i="6"/>
  <c r="I13" i="4"/>
  <c r="D12" i="14"/>
  <c r="AU16" i="3"/>
  <c r="CR13" i="3"/>
  <c r="BH11" i="3"/>
  <c r="BA9" i="3"/>
  <c r="AY7" i="3"/>
  <c r="N12" i="13"/>
  <c r="X16" i="3"/>
  <c r="BJ13" i="3"/>
  <c r="AC11" i="3"/>
  <c r="M9" i="3"/>
  <c r="J7" i="3"/>
  <c r="F15" i="6"/>
  <c r="AQ16" i="3"/>
  <c r="L14" i="3"/>
  <c r="CH11" i="3"/>
  <c r="K10" i="3"/>
  <c r="AQ8" i="3"/>
  <c r="G129" i="1"/>
  <c r="G114" i="1"/>
  <c r="D15" i="12"/>
  <c r="CE16" i="3"/>
  <c r="AQ14" i="3"/>
  <c r="AT12" i="3"/>
  <c r="BN10" i="3"/>
  <c r="CC8" i="3"/>
  <c r="H7" i="3"/>
  <c r="F121" i="1"/>
  <c r="F106" i="1"/>
  <c r="F91" i="1"/>
  <c r="F79" i="1"/>
  <c r="I11" i="19"/>
  <c r="G13" i="4"/>
  <c r="BJ15" i="3"/>
  <c r="AQ13" i="3"/>
  <c r="BB11" i="3"/>
  <c r="BX9" i="3"/>
  <c r="O8" i="3"/>
  <c r="E129" i="1"/>
  <c r="E114" i="1"/>
  <c r="E101" i="1"/>
  <c r="E87" i="1"/>
  <c r="E72" i="1"/>
  <c r="I10" i="29"/>
  <c r="I12" i="28"/>
  <c r="D8" i="28"/>
  <c r="G11" i="29"/>
  <c r="E13" i="27"/>
  <c r="G15" i="22"/>
  <c r="I10" i="19"/>
  <c r="Q13" i="14"/>
  <c r="K8" i="13"/>
  <c r="J12" i="28"/>
  <c r="E7" i="24"/>
  <c r="Q15" i="19"/>
  <c r="F14" i="29"/>
  <c r="D7" i="25"/>
  <c r="M16" i="19"/>
  <c r="E16" i="15"/>
  <c r="N8" i="14"/>
  <c r="D9" i="9"/>
  <c r="F7" i="26"/>
  <c r="D9" i="22"/>
  <c r="E11" i="25"/>
  <c r="E13" i="20"/>
  <c r="G15" i="25"/>
  <c r="G16" i="20"/>
  <c r="J8" i="19"/>
  <c r="P9" i="14"/>
  <c r="D7" i="8"/>
  <c r="F12" i="26"/>
  <c r="K8" i="22"/>
  <c r="I8" i="19"/>
  <c r="K13" i="14"/>
  <c r="E11" i="13"/>
  <c r="D10" i="28"/>
  <c r="L15" i="22"/>
  <c r="F9" i="20"/>
  <c r="D7" i="16"/>
  <c r="U8" i="14"/>
  <c r="M14" i="28"/>
  <c r="G13" i="22"/>
  <c r="M14" i="19"/>
  <c r="L16" i="14"/>
  <c r="E9" i="25"/>
  <c r="I15" i="22"/>
  <c r="G14" i="14"/>
  <c r="E12" i="5"/>
  <c r="G8" i="28"/>
  <c r="F7" i="15"/>
  <c r="D11" i="10"/>
  <c r="D14" i="5"/>
  <c r="D9" i="4"/>
  <c r="U15" i="3"/>
  <c r="W13" i="3"/>
  <c r="L10" i="19"/>
  <c r="E13" i="12"/>
  <c r="F13" i="20"/>
  <c r="R11" i="14"/>
  <c r="D11" i="23"/>
  <c r="U14" i="14"/>
  <c r="E14" i="7"/>
  <c r="F12" i="20"/>
  <c r="O11" i="14"/>
  <c r="D14" i="7"/>
  <c r="L15" i="4"/>
  <c r="AZ16" i="3"/>
  <c r="F10" i="21"/>
  <c r="G8" i="14"/>
  <c r="E7" i="5"/>
  <c r="BX15" i="3"/>
  <c r="BZ13" i="3"/>
  <c r="CB11" i="3"/>
  <c r="I10" i="3"/>
  <c r="D14" i="16"/>
  <c r="M9" i="13"/>
  <c r="D13" i="5"/>
  <c r="J9" i="4"/>
  <c r="BW15" i="3"/>
  <c r="BM13" i="3"/>
  <c r="CA11" i="3"/>
  <c r="CO9" i="3"/>
  <c r="CQ7" i="3"/>
  <c r="I10" i="20"/>
  <c r="I11" i="14"/>
  <c r="I15" i="6"/>
  <c r="I11" i="4"/>
  <c r="H14" i="13"/>
  <c r="Y16" i="3"/>
  <c r="CB13" i="3"/>
  <c r="AT11" i="3"/>
  <c r="AA9" i="3"/>
  <c r="Y7" i="3"/>
  <c r="G15" i="6"/>
  <c r="G16" i="3"/>
  <c r="E9" i="29"/>
  <c r="D16" i="29"/>
  <c r="H7" i="25"/>
  <c r="E8" i="27"/>
  <c r="E10" i="21"/>
  <c r="D7" i="15"/>
  <c r="K7" i="13"/>
  <c r="D7" i="27"/>
  <c r="F12" i="21"/>
  <c r="F12" i="29"/>
  <c r="I11" i="22"/>
  <c r="G10" i="19"/>
  <c r="I7" i="14"/>
  <c r="H16" i="29"/>
  <c r="D15" i="22"/>
  <c r="J9" i="25"/>
  <c r="J11" i="29"/>
  <c r="F11" i="22"/>
  <c r="M7" i="19"/>
  <c r="F14" i="13"/>
  <c r="J16" i="28"/>
  <c r="G12" i="22"/>
  <c r="D16" i="18"/>
  <c r="H10" i="14"/>
  <c r="D12" i="11"/>
  <c r="K10" i="25"/>
  <c r="I12" i="20"/>
  <c r="F10" i="15"/>
  <c r="D12" i="12"/>
  <c r="I13" i="25"/>
  <c r="E9" i="20"/>
  <c r="G12" i="15"/>
  <c r="D13" i="24"/>
  <c r="P16" i="19"/>
  <c r="H7" i="13"/>
  <c r="BQ16" i="3"/>
  <c r="D10" i="16"/>
  <c r="E16" i="7"/>
  <c r="P15" i="4"/>
  <c r="AF16" i="3"/>
  <c r="BS13" i="3"/>
  <c r="K14" i="19"/>
  <c r="F9" i="11"/>
  <c r="K10" i="19"/>
  <c r="D13" i="12"/>
  <c r="E8" i="16"/>
  <c r="E8" i="11"/>
  <c r="D16" i="19"/>
  <c r="N16" i="13"/>
  <c r="L8" i="6"/>
  <c r="F8" i="4"/>
  <c r="D9" i="27"/>
  <c r="M16" i="13"/>
  <c r="E8" i="4"/>
  <c r="BM14" i="3"/>
  <c r="BC12" i="3"/>
  <c r="AG10" i="3"/>
  <c r="Q15" i="14"/>
  <c r="J14" i="6"/>
  <c r="P14" i="4"/>
  <c r="AL16" i="3"/>
  <c r="CK13" i="3"/>
  <c r="AQ11" i="3"/>
  <c r="AG9" i="3"/>
  <c r="W7" i="3"/>
  <c r="P15" i="14"/>
  <c r="E12" i="7"/>
  <c r="O8" i="4"/>
  <c r="H8" i="5"/>
  <c r="CQ14" i="3"/>
  <c r="U12" i="3"/>
  <c r="BN9" i="3"/>
  <c r="G16" i="2"/>
  <c r="G8" i="5"/>
  <c r="BI14" i="3"/>
  <c r="CI11" i="3"/>
  <c r="BM9" i="3"/>
  <c r="AX7" i="3"/>
  <c r="D14" i="10"/>
  <c r="W16" i="3"/>
  <c r="BX13" i="3"/>
  <c r="AP11" i="3"/>
  <c r="AY9" i="3"/>
  <c r="AW7" i="3"/>
  <c r="G123" i="1"/>
  <c r="D8" i="17"/>
  <c r="H13" i="4"/>
  <c r="K15" i="3"/>
  <c r="BX12" i="3"/>
  <c r="CD10" i="3"/>
  <c r="BP8" i="3"/>
  <c r="H8" i="2"/>
  <c r="F116" i="1"/>
  <c r="F101" i="1"/>
  <c r="F86" i="1"/>
  <c r="F70" i="1"/>
  <c r="H16" i="5"/>
  <c r="AO16" i="3"/>
  <c r="I14" i="3"/>
  <c r="CF11" i="3"/>
  <c r="CL9" i="3"/>
  <c r="CU7" i="3"/>
  <c r="E127" i="1"/>
  <c r="E111" i="1"/>
  <c r="E96" i="1"/>
  <c r="E82" i="1"/>
  <c r="E65" i="1"/>
  <c r="E53" i="1"/>
  <c r="D8" i="9"/>
  <c r="R7" i="4"/>
  <c r="BT14" i="3"/>
  <c r="BF12" i="3"/>
  <c r="BL10" i="3"/>
  <c r="CN8" i="3"/>
  <c r="AF7" i="3"/>
  <c r="D124" i="1"/>
  <c r="D109" i="1"/>
  <c r="D95" i="1"/>
  <c r="D82" i="1"/>
  <c r="D66" i="1"/>
  <c r="I7" i="29"/>
  <c r="H14" i="29"/>
  <c r="E13" i="24"/>
  <c r="E14" i="26"/>
  <c r="G15" i="20"/>
  <c r="T16" i="14"/>
  <c r="E14" i="12"/>
  <c r="H14" i="25"/>
  <c r="D10" i="21"/>
  <c r="J9" i="29"/>
  <c r="G10" i="22"/>
  <c r="P7" i="19"/>
  <c r="I14" i="13"/>
  <c r="E14" i="29"/>
  <c r="L13" i="22"/>
  <c r="F8" i="25"/>
  <c r="F15" i="28"/>
  <c r="D10" i="22"/>
  <c r="G15" i="15"/>
  <c r="F13" i="13"/>
  <c r="L8" i="28"/>
  <c r="E16" i="21"/>
  <c r="E15" i="16"/>
  <c r="Q7" i="14"/>
  <c r="D9" i="11"/>
  <c r="G9" i="25"/>
  <c r="H16" i="19"/>
  <c r="D8" i="15"/>
  <c r="D16" i="9"/>
  <c r="E12" i="25"/>
  <c r="G7" i="20"/>
  <c r="G15" i="29"/>
  <c r="D12" i="23"/>
  <c r="G7" i="19"/>
  <c r="E7" i="12"/>
  <c r="BE16" i="3"/>
  <c r="F15" i="14"/>
  <c r="E9" i="7"/>
  <c r="P13" i="4"/>
  <c r="T16" i="3"/>
  <c r="BG13" i="3"/>
  <c r="D12" i="15"/>
  <c r="D9" i="10"/>
  <c r="D9" i="16"/>
  <c r="D14" i="11"/>
  <c r="D16" i="15"/>
  <c r="M16" i="6"/>
  <c r="E14" i="19"/>
  <c r="M11" i="13"/>
  <c r="L7" i="6"/>
  <c r="L7" i="4"/>
  <c r="D7" i="20"/>
  <c r="H13" i="13"/>
  <c r="CU16" i="3"/>
  <c r="BA14" i="3"/>
  <c r="AQ12" i="3"/>
  <c r="CD9" i="3"/>
  <c r="N14" i="14"/>
  <c r="J13" i="6"/>
  <c r="D14" i="4"/>
  <c r="Z16" i="3"/>
  <c r="BA13" i="3"/>
  <c r="AE11" i="3"/>
  <c r="U9" i="3"/>
  <c r="K7" i="3"/>
  <c r="M14" i="14"/>
  <c r="I14" i="6"/>
  <c r="I7" i="4"/>
  <c r="O17" i="4"/>
  <c r="CA14" i="3"/>
  <c r="E12" i="3"/>
  <c r="N9" i="3"/>
  <c r="F15" i="2"/>
  <c r="H16" i="4"/>
  <c r="AS14" i="3"/>
  <c r="BU11" i="3"/>
  <c r="AZ9" i="3"/>
  <c r="X7" i="3"/>
  <c r="F12" i="6"/>
  <c r="F16" i="3"/>
  <c r="BI13" i="3"/>
  <c r="AB11" i="3"/>
  <c r="AL9" i="3"/>
  <c r="AJ7" i="3"/>
  <c r="G122" i="1"/>
  <c r="G8" i="15"/>
  <c r="T11" i="4"/>
  <c r="BV14" i="3"/>
  <c r="BI12" i="3"/>
  <c r="AZ10" i="3"/>
  <c r="BC8" i="3"/>
  <c r="G7" i="2"/>
  <c r="F114" i="1"/>
  <c r="F99" i="1"/>
  <c r="F85" i="1"/>
  <c r="F68" i="1"/>
  <c r="F12" i="5"/>
  <c r="U16" i="3"/>
  <c r="BV13" i="3"/>
  <c r="BR11" i="3"/>
  <c r="BJ9" i="3"/>
  <c r="CH7" i="3"/>
  <c r="E126" i="1"/>
  <c r="E110" i="1"/>
  <c r="E95" i="1"/>
  <c r="E81" i="1"/>
  <c r="E64" i="1"/>
  <c r="E52" i="1"/>
  <c r="G14" i="6"/>
  <c r="CA16" i="3"/>
  <c r="BD14" i="3"/>
  <c r="AR12" i="3"/>
  <c r="AX10" i="3"/>
  <c r="CA8" i="3"/>
  <c r="S7" i="3"/>
  <c r="D123" i="1"/>
  <c r="D108" i="1"/>
  <c r="D94" i="1"/>
  <c r="D81" i="1"/>
  <c r="D65" i="1"/>
  <c r="D53" i="1"/>
  <c r="D12" i="16"/>
  <c r="I10" i="4"/>
  <c r="G15" i="3"/>
  <c r="H13" i="3"/>
  <c r="J11" i="3"/>
  <c r="G9" i="3"/>
  <c r="AE7" i="3"/>
  <c r="C125" i="1"/>
  <c r="C110" i="1"/>
  <c r="C96" i="1"/>
  <c r="C83" i="1"/>
  <c r="C67" i="1"/>
  <c r="H16" i="13"/>
  <c r="T8" i="4"/>
  <c r="CG14" i="3"/>
  <c r="CI12" i="3"/>
  <c r="I11" i="3"/>
  <c r="S9" i="3"/>
  <c r="BD7" i="3"/>
  <c r="T8" i="14"/>
  <c r="S8" i="4"/>
  <c r="CF14" i="3"/>
  <c r="BA12" i="3"/>
  <c r="BI10" i="3"/>
  <c r="BX8" i="3"/>
  <c r="H13" i="2"/>
  <c r="AH13" i="3"/>
  <c r="F11" i="2"/>
  <c r="G25" i="1"/>
  <c r="G9" i="5"/>
  <c r="CH10" i="3"/>
  <c r="F63" i="1"/>
  <c r="F13" i="1"/>
  <c r="T13" i="3"/>
  <c r="G108" i="1"/>
  <c r="E25" i="1"/>
  <c r="S15" i="3"/>
  <c r="AN7" i="3"/>
  <c r="D37" i="1"/>
  <c r="R13" i="4"/>
  <c r="N10" i="3"/>
  <c r="G66" i="1"/>
  <c r="C13" i="1"/>
  <c r="U11" i="3"/>
  <c r="G56" i="1"/>
  <c r="D15" i="1"/>
  <c r="AK12" i="3"/>
  <c r="F64" i="1"/>
  <c r="F18" i="1"/>
  <c r="AF14" i="3"/>
  <c r="Z7" i="3"/>
  <c r="D41" i="1"/>
  <c r="AC16" i="3"/>
  <c r="G22" i="1"/>
  <c r="G67" i="1"/>
  <c r="AY13" i="3"/>
  <c r="BC15" i="3"/>
  <c r="F11" i="4"/>
  <c r="C18" i="1"/>
  <c r="G65" i="1"/>
  <c r="BO7" i="3"/>
  <c r="CC14" i="3"/>
  <c r="CB14" i="3"/>
  <c r="BO14" i="3"/>
  <c r="S14" i="3"/>
  <c r="G53" i="1"/>
  <c r="F62" i="1"/>
  <c r="K15" i="14"/>
  <c r="F84" i="1"/>
  <c r="G7" i="5"/>
  <c r="BF13" i="3"/>
  <c r="AN11" i="3"/>
  <c r="BU7" i="3"/>
  <c r="E109" i="1"/>
  <c r="E94" i="1"/>
  <c r="E63" i="1"/>
  <c r="G11" i="6"/>
  <c r="D15" i="28"/>
  <c r="D13" i="29"/>
  <c r="E9" i="24"/>
  <c r="E11" i="26"/>
  <c r="I13" i="20"/>
  <c r="H16" i="14"/>
  <c r="E10" i="12"/>
  <c r="D13" i="25"/>
  <c r="G7" i="21"/>
  <c r="J7" i="29"/>
  <c r="E9" i="22"/>
  <c r="D7" i="19"/>
  <c r="I13" i="13"/>
  <c r="D12" i="29"/>
  <c r="J12" i="22"/>
  <c r="D15" i="24"/>
  <c r="I10" i="28"/>
  <c r="L8" i="22"/>
  <c r="E13" i="15"/>
  <c r="F12" i="13"/>
  <c r="E16" i="27"/>
  <c r="F16" i="20"/>
  <c r="E11" i="16"/>
  <c r="E7" i="14"/>
  <c r="D16" i="10"/>
  <c r="D14" i="24"/>
  <c r="Q13" i="19"/>
  <c r="M16" i="14"/>
  <c r="E15" i="7"/>
  <c r="J10" i="25"/>
  <c r="G16" i="19"/>
  <c r="G16" i="28"/>
  <c r="L16" i="22"/>
  <c r="D7" i="17"/>
  <c r="F15" i="11"/>
  <c r="AS16" i="3"/>
  <c r="U11" i="14"/>
  <c r="D16" i="6"/>
  <c r="D13" i="4"/>
  <c r="H16" i="3"/>
  <c r="AU13" i="3"/>
  <c r="E15" i="14"/>
  <c r="D14" i="8"/>
  <c r="F16" i="15"/>
  <c r="F8" i="11"/>
  <c r="E11" i="15"/>
  <c r="M13" i="6"/>
  <c r="E12" i="19"/>
  <c r="H8" i="13"/>
  <c r="F15" i="5"/>
  <c r="BX16" i="3"/>
  <c r="D12" i="19"/>
  <c r="L11" i="13"/>
  <c r="BW16" i="3"/>
  <c r="AO14" i="3"/>
  <c r="S12" i="3"/>
  <c r="BR9" i="3"/>
  <c r="M12" i="14"/>
  <c r="J12" i="6"/>
  <c r="J13" i="4"/>
  <c r="CU15" i="3"/>
  <c r="AO13" i="3"/>
  <c r="G11" i="3"/>
  <c r="I9" i="3"/>
  <c r="F16" i="25"/>
  <c r="M13" i="14"/>
  <c r="I12" i="6"/>
  <c r="E8" i="29"/>
  <c r="I16" i="4"/>
  <c r="AU14" i="3"/>
  <c r="BV11" i="3"/>
  <c r="CG8" i="3"/>
  <c r="E14" i="2"/>
  <c r="H12" i="4"/>
  <c r="AD14" i="3"/>
  <c r="BG11" i="3"/>
  <c r="Z9" i="3"/>
  <c r="F16" i="2"/>
  <c r="F9" i="6"/>
  <c r="BO15" i="3"/>
  <c r="AS13" i="3"/>
  <c r="N11" i="3"/>
  <c r="Y9" i="3"/>
  <c r="V7" i="3"/>
  <c r="G121" i="1"/>
  <c r="H9" i="4"/>
  <c r="BG14" i="3"/>
  <c r="AF12" i="3"/>
  <c r="AL10" i="3"/>
  <c r="AP8" i="3"/>
  <c r="F129" i="1"/>
  <c r="F113" i="1"/>
  <c r="F98" i="1"/>
  <c r="F67" i="1"/>
  <c r="CT15" i="3"/>
  <c r="AW9" i="3"/>
  <c r="E125" i="1"/>
  <c r="E80" i="1"/>
  <c r="E51" i="1"/>
  <c r="BG16" i="3"/>
  <c r="M12" i="28"/>
  <c r="H11" i="29"/>
  <c r="G8" i="29"/>
  <c r="D8" i="26"/>
  <c r="D12" i="20"/>
  <c r="E13" i="14"/>
  <c r="F16" i="11"/>
  <c r="I11" i="25"/>
  <c r="E15" i="19"/>
  <c r="D14" i="28"/>
  <c r="G14" i="21"/>
  <c r="F11" i="15"/>
  <c r="I12" i="13"/>
  <c r="H7" i="29"/>
  <c r="G16" i="29"/>
  <c r="E16" i="22"/>
  <c r="M8" i="28"/>
  <c r="I14" i="20"/>
  <c r="O16" i="14"/>
  <c r="F11" i="13"/>
  <c r="G9" i="26"/>
  <c r="H14" i="20"/>
  <c r="E7" i="16"/>
  <c r="E16" i="13"/>
  <c r="I15" i="29"/>
  <c r="J14" i="22"/>
  <c r="E13" i="19"/>
  <c r="T15" i="14"/>
  <c r="E11" i="7"/>
  <c r="F9" i="25"/>
  <c r="P13" i="19"/>
  <c r="L14" i="28"/>
  <c r="J15" i="22"/>
  <c r="E10" i="16"/>
  <c r="E10" i="11"/>
  <c r="F11" i="26"/>
  <c r="R10" i="14"/>
  <c r="D15" i="6"/>
  <c r="J12" i="4"/>
  <c r="CO15" i="3"/>
  <c r="K13" i="3"/>
  <c r="U13" i="14"/>
  <c r="D15" i="7"/>
  <c r="G11" i="15"/>
  <c r="D7" i="10"/>
  <c r="S13" i="14"/>
  <c r="M12" i="6"/>
  <c r="F10" i="19"/>
  <c r="E11" i="12"/>
  <c r="F13" i="5"/>
  <c r="AN16" i="3"/>
  <c r="E10" i="19"/>
  <c r="N9" i="13"/>
  <c r="BK16" i="3"/>
  <c r="AC14" i="3"/>
  <c r="BP11" i="3"/>
  <c r="H10" i="29"/>
  <c r="J11" i="14"/>
  <c r="J11" i="6"/>
  <c r="P12" i="4"/>
  <c r="BK15" i="3"/>
  <c r="AC13" i="3"/>
  <c r="CN10" i="3"/>
  <c r="CD8" i="3"/>
  <c r="I7" i="25"/>
  <c r="F10" i="14"/>
  <c r="I11" i="6"/>
  <c r="D11" i="28"/>
  <c r="O13" i="4"/>
  <c r="AE14" i="3"/>
  <c r="AD11" i="3"/>
  <c r="BT8" i="3"/>
  <c r="D13" i="2"/>
  <c r="T10" i="4"/>
  <c r="M14" i="3"/>
  <c r="AS11" i="3"/>
  <c r="CF8" i="3"/>
  <c r="E15" i="2"/>
  <c r="H12" i="5"/>
  <c r="AV15" i="3"/>
  <c r="AB13" i="3"/>
  <c r="CS10" i="3"/>
  <c r="L9" i="3"/>
  <c r="I7" i="3"/>
  <c r="G119" i="1"/>
  <c r="D11" i="14"/>
  <c r="T7" i="4"/>
  <c r="Z14" i="3"/>
  <c r="P12" i="3"/>
  <c r="E7" i="29"/>
  <c r="E13" i="26"/>
  <c r="E7" i="27"/>
  <c r="E16" i="24"/>
  <c r="O8" i="19"/>
  <c r="D8" i="14"/>
  <c r="J14" i="29"/>
  <c r="L12" i="22"/>
  <c r="Q11" i="19"/>
  <c r="K15" i="25"/>
  <c r="D15" i="19"/>
  <c r="O13" i="14"/>
  <c r="I8" i="13"/>
  <c r="F14" i="25"/>
  <c r="D12" i="28"/>
  <c r="E14" i="21"/>
  <c r="E10" i="24"/>
  <c r="J16" i="19"/>
  <c r="G12" i="14"/>
  <c r="D12" i="7"/>
  <c r="E14" i="24"/>
  <c r="I16" i="19"/>
  <c r="I15" i="14"/>
  <c r="E9" i="13"/>
  <c r="D10" i="27"/>
  <c r="D16" i="21"/>
  <c r="Q9" i="19"/>
  <c r="S10" i="14"/>
  <c r="J8" i="28"/>
  <c r="I8" i="22"/>
  <c r="G8" i="19"/>
  <c r="I8" i="28"/>
  <c r="F7" i="22"/>
  <c r="T9" i="14"/>
  <c r="E15" i="4"/>
  <c r="L16" i="19"/>
  <c r="M15" i="13"/>
  <c r="D8" i="6"/>
  <c r="P7" i="4"/>
  <c r="BR14" i="3"/>
  <c r="E8" i="24"/>
  <c r="Q9" i="14"/>
  <c r="F14" i="22"/>
  <c r="M9" i="14"/>
  <c r="F7" i="20"/>
  <c r="H15" i="13"/>
  <c r="M8" i="6"/>
  <c r="S14" i="14"/>
  <c r="L15" i="6"/>
  <c r="L13" i="4"/>
  <c r="AO15" i="3"/>
  <c r="D10" i="15"/>
  <c r="E13" i="5"/>
  <c r="BL15" i="3"/>
  <c r="AD13" i="3"/>
  <c r="T11" i="3"/>
  <c r="H11" i="20"/>
  <c r="N14" i="13"/>
  <c r="D11" i="5"/>
  <c r="J7" i="4"/>
  <c r="O15" i="3"/>
  <c r="BB12" i="3"/>
  <c r="AR10" i="3"/>
  <c r="CE7" i="3"/>
  <c r="N11" i="19"/>
  <c r="H11" i="13"/>
  <c r="O18" i="4"/>
  <c r="H7" i="19"/>
  <c r="I16" i="3"/>
  <c r="AF13" i="3"/>
  <c r="AO10" i="3"/>
  <c r="S8" i="3"/>
  <c r="E9" i="15"/>
  <c r="CG15" i="3"/>
  <c r="CQ12" i="3"/>
  <c r="AN10" i="3"/>
  <c r="AE8" i="3"/>
  <c r="G10" i="20"/>
  <c r="S10" i="4"/>
  <c r="BW14" i="3"/>
  <c r="AU12" i="3"/>
  <c r="AM10" i="3"/>
  <c r="BD8" i="3"/>
  <c r="G128" i="1"/>
  <c r="G112" i="1"/>
  <c r="N11" i="6"/>
  <c r="E16" i="3"/>
  <c r="BH13" i="3"/>
  <c r="BE11" i="3"/>
  <c r="AX9" i="3"/>
  <c r="BI7" i="3"/>
  <c r="F124" i="1"/>
  <c r="F108" i="1"/>
  <c r="F92" i="1"/>
  <c r="F77" i="1"/>
  <c r="L14" i="14"/>
  <c r="G9" i="4"/>
  <c r="CL14" i="3"/>
  <c r="BG12" i="3"/>
  <c r="BM10" i="3"/>
  <c r="CB8" i="3"/>
  <c r="G7" i="3"/>
  <c r="E119" i="1"/>
  <c r="E103" i="1"/>
  <c r="E88" i="1"/>
  <c r="E71" i="1"/>
  <c r="E58" i="1"/>
  <c r="H11" i="19"/>
  <c r="L14" i="4"/>
  <c r="BI15" i="3"/>
  <c r="AN13" i="3"/>
  <c r="BA11" i="3"/>
  <c r="BI9" i="3"/>
  <c r="CT7" i="3"/>
  <c r="D129" i="1"/>
  <c r="D114" i="1"/>
  <c r="D101" i="1"/>
  <c r="D87" i="1"/>
  <c r="D72" i="1"/>
  <c r="D59" i="1"/>
  <c r="D46" i="1"/>
  <c r="F8" i="6"/>
  <c r="R16" i="3"/>
  <c r="G14" i="3"/>
  <c r="CR11" i="3"/>
  <c r="E10" i="3"/>
  <c r="M8" i="3"/>
  <c r="M16" i="28"/>
  <c r="F8" i="26"/>
  <c r="F15" i="26"/>
  <c r="D12" i="24"/>
  <c r="F7" i="19"/>
  <c r="K7" i="14"/>
  <c r="G12" i="29"/>
  <c r="J11" i="22"/>
  <c r="E11" i="19"/>
  <c r="G14" i="25"/>
  <c r="G14" i="19"/>
  <c r="J12" i="14"/>
  <c r="I7" i="13"/>
  <c r="J12" i="25"/>
  <c r="J10" i="28"/>
  <c r="F9" i="21"/>
  <c r="D16" i="22"/>
  <c r="M15" i="19"/>
  <c r="N11" i="14"/>
  <c r="D8" i="7"/>
  <c r="D10" i="24"/>
  <c r="L15" i="19"/>
  <c r="P14" i="14"/>
  <c r="E16" i="12"/>
  <c r="E15" i="26"/>
  <c r="G13" i="21"/>
  <c r="E9" i="19"/>
  <c r="G10" i="14"/>
  <c r="D12" i="26"/>
  <c r="G7" i="22"/>
  <c r="J7" i="19"/>
  <c r="E14" i="27"/>
  <c r="G11" i="26"/>
  <c r="N15" i="13"/>
  <c r="E13" i="4"/>
  <c r="L14" i="19"/>
  <c r="H12" i="13"/>
  <c r="D7" i="6"/>
  <c r="CB16" i="3"/>
  <c r="BF14" i="3"/>
  <c r="G14" i="22"/>
  <c r="O8" i="14"/>
  <c r="D7" i="22"/>
  <c r="J15" i="13"/>
  <c r="E16" i="19"/>
  <c r="L13" i="13"/>
  <c r="M7" i="6"/>
  <c r="R13" i="14"/>
  <c r="L12" i="6"/>
  <c r="R12" i="4"/>
  <c r="AC15" i="3"/>
  <c r="R15" i="14"/>
  <c r="E11" i="5"/>
  <c r="AN15" i="3"/>
  <c r="R13" i="3"/>
  <c r="H11" i="3"/>
  <c r="N13" i="19"/>
  <c r="G13" i="13"/>
  <c r="D7" i="5"/>
  <c r="CT16" i="3"/>
  <c r="BL14" i="3"/>
  <c r="AP12" i="3"/>
  <c r="AF10" i="3"/>
  <c r="BS7" i="3"/>
  <c r="N9" i="19"/>
  <c r="N7" i="13"/>
  <c r="O16" i="4"/>
  <c r="P16" i="14"/>
  <c r="CH15" i="3"/>
  <c r="CS12" i="3"/>
  <c r="AA10" i="3"/>
  <c r="F8" i="3"/>
  <c r="H11" i="14"/>
  <c r="BP15" i="3"/>
  <c r="CB12" i="3"/>
  <c r="Z10" i="3"/>
  <c r="R8" i="3"/>
  <c r="D12" i="17"/>
  <c r="M9" i="4"/>
  <c r="L11" i="28"/>
  <c r="D9" i="28"/>
  <c r="F10" i="20"/>
  <c r="F13" i="11"/>
  <c r="H14" i="19"/>
  <c r="E12" i="21"/>
  <c r="I11" i="13"/>
  <c r="G7" i="29"/>
  <c r="I7" i="28"/>
  <c r="E14" i="14"/>
  <c r="J16" i="25"/>
  <c r="F15" i="15"/>
  <c r="E11" i="29"/>
  <c r="H12" i="19"/>
  <c r="E7" i="7"/>
  <c r="D13" i="19"/>
  <c r="H14" i="22"/>
  <c r="D16" i="8"/>
  <c r="R9" i="14"/>
  <c r="P11" i="4"/>
  <c r="CR12" i="3"/>
  <c r="O19" i="4"/>
  <c r="E8" i="7"/>
  <c r="M11" i="6"/>
  <c r="E13" i="11"/>
  <c r="AB16" i="3"/>
  <c r="G8" i="13"/>
  <c r="Q14" i="3"/>
  <c r="L12" i="28"/>
  <c r="J10" i="6"/>
  <c r="AY15" i="3"/>
  <c r="CB10" i="3"/>
  <c r="G15" i="21"/>
  <c r="E10" i="29"/>
  <c r="E15" i="27"/>
  <c r="H8" i="20"/>
  <c r="F10" i="11"/>
  <c r="K13" i="19"/>
  <c r="F7" i="21"/>
  <c r="I10" i="13"/>
  <c r="G15" i="28"/>
  <c r="E16" i="26"/>
  <c r="L13" i="14"/>
  <c r="F15" i="25"/>
  <c r="G10" i="15"/>
  <c r="G7" i="28"/>
  <c r="K11" i="19"/>
  <c r="H15" i="29"/>
  <c r="G12" i="19"/>
  <c r="D12" i="22"/>
  <c r="E10" i="5"/>
  <c r="Q8" i="14"/>
  <c r="D11" i="4"/>
  <c r="CF12" i="3"/>
  <c r="D16" i="28"/>
  <c r="E13" i="22"/>
  <c r="M10" i="6"/>
  <c r="D8" i="11"/>
  <c r="P16" i="3"/>
  <c r="D14" i="9"/>
  <c r="BN13" i="3"/>
  <c r="L11" i="22"/>
  <c r="J9" i="6"/>
  <c r="AM15" i="3"/>
  <c r="BP10" i="3"/>
  <c r="I15" i="19"/>
  <c r="I8" i="6"/>
  <c r="I8" i="4"/>
  <c r="CG10" i="3"/>
  <c r="H10" i="20"/>
  <c r="AT13" i="3"/>
  <c r="BE8" i="3"/>
  <c r="S14" i="4"/>
  <c r="M13" i="3"/>
  <c r="BZ9" i="3"/>
  <c r="G127" i="1"/>
  <c r="D13" i="10"/>
  <c r="AD15" i="3"/>
  <c r="AA11" i="3"/>
  <c r="I8" i="29"/>
  <c r="E11" i="27"/>
  <c r="L9" i="19"/>
  <c r="D10" i="10"/>
  <c r="N12" i="19"/>
  <c r="P15" i="19"/>
  <c r="I9" i="13"/>
  <c r="L13" i="28"/>
  <c r="D11" i="25"/>
  <c r="S12" i="14"/>
  <c r="G12" i="25"/>
  <c r="U15" i="14"/>
  <c r="D15" i="27"/>
  <c r="N10" i="19"/>
  <c r="G13" i="29"/>
  <c r="M10" i="19"/>
  <c r="H8" i="22"/>
  <c r="E8" i="5"/>
  <c r="N7" i="14"/>
  <c r="J10" i="4"/>
  <c r="BH12" i="3"/>
  <c r="D8" i="24"/>
  <c r="G12" i="20"/>
  <c r="M9" i="6"/>
  <c r="D15" i="9"/>
  <c r="BY15" i="3"/>
  <c r="E15" i="5"/>
  <c r="AP13" i="3"/>
  <c r="I16" i="20"/>
  <c r="J8" i="6"/>
  <c r="AA15" i="3"/>
  <c r="BD10" i="3"/>
  <c r="M13" i="19"/>
  <c r="I7" i="6"/>
  <c r="BO16" i="3"/>
  <c r="BC10" i="3"/>
  <c r="D13" i="17"/>
  <c r="AE13" i="3"/>
  <c r="AR8" i="3"/>
  <c r="M13" i="4"/>
  <c r="BY12" i="3"/>
  <c r="BL9" i="3"/>
  <c r="G126" i="1"/>
  <c r="N14" i="6"/>
  <c r="K14" i="3"/>
  <c r="M11" i="3"/>
  <c r="CI7" i="3"/>
  <c r="F119" i="1"/>
  <c r="F95" i="1"/>
  <c r="F72" i="1"/>
  <c r="S11" i="4"/>
  <c r="AP14" i="3"/>
  <c r="CQ10" i="3"/>
  <c r="AO8" i="3"/>
  <c r="E122" i="1"/>
  <c r="E98" i="1"/>
  <c r="E75" i="1"/>
  <c r="E55" i="1"/>
  <c r="H11" i="5"/>
  <c r="H15" i="3"/>
  <c r="N12" i="3"/>
  <c r="BW9" i="3"/>
  <c r="BF7" i="3"/>
  <c r="D121" i="1"/>
  <c r="D102" i="1"/>
  <c r="D84" i="1"/>
  <c r="D63" i="1"/>
  <c r="D48" i="1"/>
  <c r="F16" i="5"/>
  <c r="BH15" i="3"/>
  <c r="X13" i="3"/>
  <c r="BK10" i="3"/>
  <c r="AM8" i="3"/>
  <c r="E8" i="2"/>
  <c r="C116" i="1"/>
  <c r="C101" i="1"/>
  <c r="C86" i="1"/>
  <c r="C70" i="1"/>
  <c r="E9" i="14"/>
  <c r="CR16" i="3"/>
  <c r="BB14" i="3"/>
  <c r="AN12" i="3"/>
  <c r="AV10" i="3"/>
  <c r="AY8" i="3"/>
  <c r="F10" i="2"/>
  <c r="M15" i="4"/>
  <c r="BF15" i="3"/>
  <c r="U13" i="3"/>
  <c r="CK10" i="3"/>
  <c r="CK8" i="3"/>
  <c r="I15" i="20"/>
  <c r="I12" i="3"/>
  <c r="G82" i="1"/>
  <c r="G13" i="1"/>
  <c r="AI15" i="3"/>
  <c r="AZ7" i="3"/>
  <c r="C34" i="1"/>
  <c r="CN15" i="3"/>
  <c r="AO7" i="3"/>
  <c r="D36" i="1"/>
  <c r="BS16" i="3"/>
  <c r="G14" i="2"/>
  <c r="G28" i="1"/>
  <c r="CL15" i="3"/>
  <c r="AM7" i="3"/>
  <c r="F40" i="1"/>
  <c r="BU15" i="3"/>
  <c r="G13" i="2"/>
  <c r="E28" i="1"/>
  <c r="AG14" i="3"/>
  <c r="F13" i="2"/>
  <c r="G19" i="1"/>
  <c r="BL13" i="3"/>
  <c r="G107" i="1"/>
  <c r="E30" i="1"/>
  <c r="BU8" i="3"/>
  <c r="L16" i="3"/>
  <c r="F22" i="1"/>
  <c r="C32" i="1"/>
  <c r="D18" i="1"/>
  <c r="F44" i="1"/>
  <c r="G92" i="1"/>
  <c r="AD9" i="3"/>
  <c r="CE12" i="3"/>
  <c r="AB9" i="3"/>
  <c r="BB7" i="3"/>
  <c r="O7" i="3"/>
  <c r="G10" i="28"/>
  <c r="D13" i="26"/>
  <c r="D10" i="18"/>
  <c r="M10" i="28"/>
  <c r="K9" i="19"/>
  <c r="J13" i="19"/>
  <c r="D10" i="8"/>
  <c r="J7" i="28"/>
  <c r="L14" i="22"/>
  <c r="K8" i="14"/>
  <c r="D16" i="23"/>
  <c r="R12" i="14"/>
  <c r="E12" i="26"/>
  <c r="H8" i="19"/>
  <c r="E9" i="26"/>
  <c r="D14" i="18"/>
  <c r="G8" i="22"/>
  <c r="E11" i="4"/>
  <c r="L10" i="13"/>
  <c r="BP16" i="3"/>
  <c r="E7" i="22"/>
  <c r="E8" i="20"/>
  <c r="F14" i="19"/>
  <c r="I12" i="29"/>
  <c r="L11" i="6"/>
  <c r="Q15" i="3"/>
  <c r="E16" i="4"/>
  <c r="F13" i="3"/>
  <c r="O11" i="19"/>
  <c r="P16" i="4"/>
  <c r="AZ14" i="3"/>
  <c r="CC9" i="3"/>
  <c r="O7" i="19"/>
  <c r="D8" i="27"/>
  <c r="G10" i="26"/>
  <c r="D11" i="17"/>
  <c r="I9" i="28"/>
  <c r="E7" i="19"/>
  <c r="M12" i="19"/>
  <c r="D13" i="7"/>
  <c r="D11" i="27"/>
  <c r="J13" i="22"/>
  <c r="F16" i="13"/>
  <c r="K14" i="22"/>
  <c r="F12" i="14"/>
  <c r="F9" i="26"/>
  <c r="D15" i="18"/>
  <c r="H16" i="25"/>
  <c r="D15" i="17"/>
  <c r="E13" i="21"/>
  <c r="E9" i="4"/>
  <c r="G7" i="13"/>
  <c r="BD16" i="3"/>
  <c r="I8" i="20"/>
  <c r="F16" i="19"/>
  <c r="F12" i="19"/>
  <c r="G10" i="25"/>
  <c r="L10" i="6"/>
  <c r="E15" i="3"/>
  <c r="E14" i="4"/>
  <c r="CA12" i="3"/>
  <c r="O9" i="19"/>
  <c r="D16" i="4"/>
  <c r="AB14" i="3"/>
  <c r="BE9" i="3"/>
  <c r="F14" i="15"/>
  <c r="O14" i="4"/>
  <c r="AX15" i="3"/>
  <c r="CR9" i="3"/>
  <c r="G9" i="6"/>
  <c r="AH12" i="3"/>
  <c r="CK7" i="3"/>
  <c r="CF16" i="3"/>
  <c r="AG12" i="3"/>
  <c r="CE8" i="3"/>
  <c r="G124" i="1"/>
  <c r="G12" i="5"/>
  <c r="BW13" i="3"/>
  <c r="X10" i="3"/>
  <c r="AV7" i="3"/>
  <c r="F112" i="1"/>
  <c r="F90" i="1"/>
  <c r="F66" i="1"/>
  <c r="S7" i="4"/>
  <c r="Z13" i="3"/>
  <c r="AY10" i="3"/>
  <c r="BH7" i="3"/>
  <c r="E118" i="1"/>
  <c r="E92" i="1"/>
  <c r="E70" i="1"/>
  <c r="E49" i="1"/>
  <c r="F13" i="4"/>
  <c r="AM14" i="3"/>
  <c r="CE11" i="3"/>
  <c r="AI9" i="3"/>
  <c r="F7" i="3"/>
  <c r="D118" i="1"/>
  <c r="D98" i="1"/>
  <c r="D80" i="1"/>
  <c r="D61" i="1"/>
  <c r="D45" i="1"/>
  <c r="O15" i="4"/>
  <c r="X15" i="3"/>
  <c r="BE12" i="3"/>
  <c r="AI10" i="3"/>
  <c r="CS7" i="3"/>
  <c r="C129" i="1"/>
  <c r="C113" i="1"/>
  <c r="C98" i="1"/>
  <c r="C84" i="1"/>
  <c r="C66" i="1"/>
  <c r="N16" i="6"/>
  <c r="BC16" i="3"/>
  <c r="U14" i="3"/>
  <c r="L12" i="3"/>
  <c r="R10" i="3"/>
  <c r="Y8" i="3"/>
  <c r="D8" i="2"/>
  <c r="S12" i="4"/>
  <c r="V15" i="3"/>
  <c r="BR12" i="3"/>
  <c r="AU10" i="3"/>
  <c r="AX8" i="3"/>
  <c r="M7" i="13"/>
  <c r="CI10" i="3"/>
  <c r="F54" i="1"/>
  <c r="D10" i="1"/>
  <c r="CS13" i="3"/>
  <c r="E11" i="2"/>
  <c r="F25" i="1"/>
  <c r="AX14" i="3"/>
  <c r="D11" i="2"/>
  <c r="C23" i="1"/>
  <c r="CD13" i="3"/>
  <c r="G91" i="1"/>
  <c r="D25" i="1"/>
  <c r="AV14" i="3"/>
  <c r="E10" i="2"/>
  <c r="F28" i="1"/>
  <c r="AI14" i="3"/>
  <c r="G81" i="1"/>
  <c r="G18" i="1"/>
  <c r="CU12" i="3"/>
  <c r="F59" i="1"/>
  <c r="C15" i="1"/>
  <c r="AJ12" i="3"/>
  <c r="G83" i="1"/>
  <c r="F19" i="1"/>
  <c r="F13" i="26"/>
  <c r="D15" i="21"/>
  <c r="H16" i="22"/>
  <c r="D9" i="15"/>
  <c r="F16" i="22"/>
  <c r="D14" i="19"/>
  <c r="G9" i="20"/>
  <c r="E15" i="25"/>
  <c r="P7" i="14"/>
  <c r="M9" i="28"/>
  <c r="F13" i="25"/>
  <c r="D8" i="5"/>
  <c r="M7" i="14"/>
  <c r="P11" i="14"/>
  <c r="L9" i="6"/>
  <c r="N12" i="14"/>
  <c r="AF11" i="3"/>
  <c r="J11" i="4"/>
  <c r="BO11" i="3"/>
  <c r="D10" i="12"/>
  <c r="O9" i="4"/>
  <c r="BG8" i="3"/>
  <c r="AW15" i="3"/>
  <c r="BS8" i="3"/>
  <c r="AE15" i="3"/>
  <c r="BO10" i="3"/>
  <c r="H7" i="2"/>
  <c r="T15" i="4"/>
  <c r="CU11" i="3"/>
  <c r="AC8" i="3"/>
  <c r="F118" i="1"/>
  <c r="F88" i="1"/>
  <c r="E10" i="14"/>
  <c r="Z15" i="3"/>
  <c r="Z11" i="3"/>
  <c r="AB8" i="3"/>
  <c r="E113" i="1"/>
  <c r="E86" i="1"/>
  <c r="E60" i="1"/>
  <c r="G8" i="6"/>
  <c r="CI14" i="3"/>
  <c r="AM11" i="3"/>
  <c r="BA8" i="3"/>
  <c r="D127" i="1"/>
  <c r="D104" i="1"/>
  <c r="D83" i="1"/>
  <c r="D58" i="1"/>
  <c r="G11" i="19"/>
  <c r="BF16" i="3"/>
  <c r="BD13" i="3"/>
  <c r="AW10" i="3"/>
  <c r="BR7" i="3"/>
  <c r="C124" i="1"/>
  <c r="C106" i="1"/>
  <c r="C88" i="1"/>
  <c r="C68" i="1"/>
  <c r="N10" i="6"/>
  <c r="BZ15" i="3"/>
  <c r="V13" i="3"/>
  <c r="BX10" i="3"/>
  <c r="AL8" i="3"/>
  <c r="I9" i="19"/>
  <c r="CQ16" i="3"/>
  <c r="CG13" i="3"/>
  <c r="V11" i="3"/>
  <c r="BK8" i="3"/>
  <c r="H9" i="5"/>
  <c r="BI8" i="3"/>
  <c r="C33" i="1"/>
  <c r="CL16" i="3"/>
  <c r="G15" i="2"/>
  <c r="C22" i="1"/>
  <c r="AI11" i="3"/>
  <c r="G51" i="1"/>
  <c r="S13" i="4"/>
  <c r="G103" i="1"/>
  <c r="F15" i="1"/>
  <c r="CK11" i="3"/>
  <c r="C55" i="1"/>
  <c r="H7" i="4"/>
  <c r="D10" i="2"/>
  <c r="N7" i="19"/>
  <c r="CT9" i="3"/>
  <c r="E41" i="1"/>
  <c r="BS15" i="3"/>
  <c r="G95" i="1"/>
  <c r="C16" i="1"/>
  <c r="F49" i="1"/>
  <c r="G73" i="1"/>
  <c r="CG9" i="3"/>
  <c r="U8" i="3"/>
  <c r="H16" i="2"/>
  <c r="BS9" i="3"/>
  <c r="E11" i="3"/>
  <c r="AC9" i="3"/>
  <c r="E12" i="2"/>
  <c r="C43" i="1"/>
  <c r="G36" i="1"/>
  <c r="F32" i="1"/>
  <c r="J15" i="3"/>
  <c r="D103" i="1"/>
  <c r="D57" i="1"/>
  <c r="AJ16" i="3"/>
  <c r="AM13" i="3"/>
  <c r="BE7" i="3"/>
  <c r="C104" i="1"/>
  <c r="C87" i="1"/>
  <c r="N7" i="6"/>
  <c r="G13" i="3"/>
  <c r="L8" i="3"/>
  <c r="H13" i="14"/>
  <c r="BQ13" i="3"/>
  <c r="AK8" i="3"/>
  <c r="H8" i="3"/>
  <c r="J16" i="3"/>
  <c r="G101" i="1"/>
  <c r="BV10" i="3"/>
  <c r="G47" i="1"/>
  <c r="G79" i="1"/>
  <c r="AG11" i="3"/>
  <c r="C51" i="1"/>
  <c r="G64" i="1"/>
  <c r="D40" i="1"/>
  <c r="G62" i="1"/>
  <c r="C42" i="1"/>
  <c r="W8" i="3"/>
  <c r="G85" i="1"/>
  <c r="D10" i="29"/>
  <c r="G12" i="21"/>
  <c r="H10" i="22"/>
  <c r="R16" i="14"/>
  <c r="F16" i="26"/>
  <c r="M11" i="19"/>
  <c r="I7" i="20"/>
  <c r="H13" i="22"/>
  <c r="D7" i="14"/>
  <c r="E9" i="27"/>
  <c r="E12" i="24"/>
  <c r="AR16" i="3"/>
  <c r="N13" i="13"/>
  <c r="L9" i="14"/>
  <c r="F9" i="5"/>
  <c r="G7" i="14"/>
  <c r="CO10" i="3"/>
  <c r="P8" i="4"/>
  <c r="AS9" i="3"/>
  <c r="F11" i="11"/>
  <c r="BR15" i="3"/>
  <c r="AS8" i="3"/>
  <c r="M15" i="3"/>
  <c r="E8" i="3"/>
  <c r="L15" i="3"/>
  <c r="BA10" i="3"/>
  <c r="G125" i="1"/>
  <c r="BI16" i="3"/>
  <c r="CG11" i="3"/>
  <c r="P8" i="3"/>
  <c r="F111" i="1"/>
  <c r="F87" i="1"/>
  <c r="G11" i="13"/>
  <c r="L11" i="3"/>
  <c r="AT7" i="3"/>
  <c r="E112" i="1"/>
  <c r="E85" i="1"/>
  <c r="E59" i="1"/>
  <c r="G16" i="5"/>
  <c r="X14" i="3"/>
  <c r="Y11" i="3"/>
  <c r="AN8" i="3"/>
  <c r="D126" i="1"/>
  <c r="D79" i="1"/>
  <c r="I14" i="14"/>
  <c r="S10" i="3"/>
  <c r="C123" i="1"/>
  <c r="C65" i="1"/>
  <c r="BG15" i="3"/>
  <c r="BJ10" i="3"/>
  <c r="BU16" i="3"/>
  <c r="F11" i="3"/>
  <c r="G15" i="4"/>
  <c r="E23" i="1"/>
  <c r="D11" i="1"/>
  <c r="M8" i="4"/>
  <c r="D13" i="1"/>
  <c r="BA16" i="3"/>
  <c r="D11" i="7"/>
  <c r="AP9" i="3"/>
  <c r="CR14" i="3"/>
  <c r="G8" i="1"/>
  <c r="F57" i="1"/>
  <c r="G44" i="1"/>
  <c r="H8" i="29"/>
  <c r="F9" i="15"/>
  <c r="F9" i="22"/>
  <c r="M15" i="14"/>
  <c r="K13" i="22"/>
  <c r="P10" i="19"/>
  <c r="O14" i="19"/>
  <c r="F12" i="22"/>
  <c r="D15" i="25"/>
  <c r="G16" i="25"/>
  <c r="F8" i="22"/>
  <c r="BQ15" i="3"/>
  <c r="E14" i="11"/>
  <c r="N11" i="13"/>
  <c r="R14" i="4"/>
  <c r="E12" i="4"/>
  <c r="BQ10" i="3"/>
  <c r="D8" i="4"/>
  <c r="BR8" i="3"/>
  <c r="D12" i="9"/>
  <c r="AH15" i="3"/>
  <c r="AF8" i="3"/>
  <c r="CO14" i="3"/>
  <c r="BK7" i="3"/>
  <c r="CN14" i="3"/>
  <c r="Y10" i="3"/>
  <c r="G118" i="1"/>
  <c r="AP16" i="3"/>
  <c r="BS11" i="3"/>
  <c r="BV7" i="3"/>
  <c r="F110" i="1"/>
  <c r="F83" i="1"/>
  <c r="E9" i="12"/>
  <c r="BU14" i="3"/>
  <c r="CA10" i="3"/>
  <c r="AG7" i="3"/>
  <c r="E108" i="1"/>
  <c r="E84" i="1"/>
  <c r="E57" i="1"/>
  <c r="R15" i="4"/>
  <c r="H14" i="3"/>
  <c r="K11" i="3"/>
  <c r="AA8" i="3"/>
  <c r="D125" i="1"/>
  <c r="D99" i="1"/>
  <c r="D77" i="1"/>
  <c r="D56" i="1"/>
  <c r="N10" i="13"/>
  <c r="CR15" i="3"/>
  <c r="BU12" i="3"/>
  <c r="BV9" i="3"/>
  <c r="AR7" i="3"/>
  <c r="C122" i="1"/>
  <c r="C103" i="1"/>
  <c r="C85" i="1"/>
  <c r="C64" i="1"/>
  <c r="H15" i="5"/>
  <c r="AP15" i="3"/>
  <c r="BS12" i="3"/>
  <c r="AH10" i="3"/>
  <c r="CR7" i="3"/>
  <c r="G16" i="13"/>
  <c r="BB16" i="3"/>
  <c r="AZ13" i="3"/>
  <c r="BW10" i="3"/>
  <c r="X8" i="3"/>
  <c r="S9" i="4"/>
  <c r="BA7" i="3"/>
  <c r="D22" i="1"/>
  <c r="BK14" i="3"/>
  <c r="G89" i="1"/>
  <c r="C10" i="1"/>
  <c r="P10" i="3"/>
  <c r="E46" i="1"/>
  <c r="AW14" i="3"/>
  <c r="F61" i="1"/>
  <c r="G15" i="19"/>
  <c r="BT10" i="3"/>
  <c r="E47" i="1"/>
  <c r="CT14" i="3"/>
  <c r="G59" i="1"/>
  <c r="F7" i="6"/>
  <c r="CI8" i="3"/>
  <c r="F30" i="1"/>
  <c r="CT12" i="3"/>
  <c r="C59" i="1"/>
  <c r="F7" i="1"/>
  <c r="E32" i="1"/>
  <c r="C53" i="1"/>
  <c r="G87" i="1"/>
  <c r="C41" i="1"/>
  <c r="G60" i="1"/>
  <c r="G71" i="1"/>
  <c r="G99" i="1"/>
  <c r="F12" i="2"/>
  <c r="D43" i="1"/>
  <c r="G23" i="1"/>
  <c r="F23" i="1"/>
  <c r="AQ10" i="3"/>
  <c r="BW11" i="3"/>
  <c r="J14" i="13"/>
  <c r="D19" i="1"/>
  <c r="C57" i="1"/>
  <c r="G34" i="1"/>
  <c r="F65" i="1"/>
  <c r="F33" i="1"/>
  <c r="E10" i="1"/>
  <c r="C30" i="1"/>
  <c r="N7" i="3"/>
  <c r="L7" i="28"/>
  <c r="L10" i="14"/>
  <c r="M11" i="14"/>
  <c r="F12" i="15"/>
  <c r="E7" i="20"/>
  <c r="BJ16" i="3"/>
  <c r="AV13" i="3"/>
  <c r="BQ8" i="3"/>
  <c r="J10" i="3"/>
  <c r="M14" i="4"/>
  <c r="J13" i="3"/>
  <c r="E104" i="1"/>
  <c r="F9" i="4"/>
  <c r="D116" i="1"/>
  <c r="F11" i="6"/>
  <c r="G15" i="26"/>
  <c r="U9" i="14"/>
  <c r="D8" i="22"/>
  <c r="Q11" i="14"/>
  <c r="I12" i="22"/>
  <c r="F15" i="13"/>
  <c r="I12" i="19"/>
  <c r="L9" i="22"/>
  <c r="D9" i="24"/>
  <c r="J7" i="25"/>
  <c r="P12" i="19"/>
  <c r="I15" i="3"/>
  <c r="J14" i="19"/>
  <c r="G10" i="13"/>
  <c r="F14" i="4"/>
  <c r="AY16" i="3"/>
  <c r="BE10" i="3"/>
  <c r="CH16" i="3"/>
  <c r="BF8" i="3"/>
  <c r="I9" i="6"/>
  <c r="N14" i="3"/>
  <c r="CL7" i="3"/>
  <c r="CA13" i="3"/>
  <c r="D14" i="2"/>
  <c r="BH14" i="3"/>
  <c r="CN9" i="3"/>
  <c r="G116" i="1"/>
  <c r="V16" i="3"/>
  <c r="AO11" i="3"/>
  <c r="AH7" i="3"/>
  <c r="F109" i="1"/>
  <c r="F82" i="1"/>
  <c r="D10" i="9"/>
  <c r="BE14" i="3"/>
  <c r="AK10" i="3"/>
  <c r="T7" i="3"/>
  <c r="E107" i="1"/>
  <c r="E83" i="1"/>
  <c r="E56" i="1"/>
  <c r="R11" i="4"/>
  <c r="BU13" i="3"/>
  <c r="BZ10" i="3"/>
  <c r="N8" i="3"/>
  <c r="D122" i="1"/>
  <c r="D97" i="1"/>
  <c r="D75" i="1"/>
  <c r="D55" i="1"/>
  <c r="D7" i="9"/>
  <c r="CA15" i="3"/>
  <c r="AO12" i="3"/>
  <c r="BH9" i="3"/>
  <c r="R7" i="3"/>
  <c r="C121" i="1"/>
  <c r="C102" i="1"/>
  <c r="C82" i="1"/>
  <c r="C63" i="1"/>
  <c r="H10" i="5"/>
  <c r="W15" i="3"/>
  <c r="BD12" i="3"/>
  <c r="CI9" i="3"/>
  <c r="CD7" i="3"/>
  <c r="H9" i="13"/>
  <c r="AH16" i="3"/>
  <c r="AK13" i="3"/>
  <c r="AE10" i="3"/>
  <c r="K8" i="3"/>
  <c r="K16" i="3"/>
  <c r="H15" i="2"/>
  <c r="C21" i="1"/>
  <c r="AG13" i="3"/>
  <c r="G77" i="1"/>
  <c r="Q16" i="19"/>
  <c r="BD9" i="3"/>
  <c r="E37" i="1"/>
  <c r="S13" i="3"/>
  <c r="C58" i="1"/>
  <c r="H12" i="14"/>
  <c r="BB9" i="3"/>
  <c r="G41" i="1"/>
  <c r="BP13" i="3"/>
  <c r="G52" i="1"/>
  <c r="M12" i="4"/>
  <c r="AI8" i="3"/>
  <c r="D28" i="1"/>
  <c r="C56" i="1"/>
  <c r="C49" i="1"/>
  <c r="G21" i="1"/>
  <c r="F60" i="1"/>
  <c r="G90" i="1"/>
  <c r="F10" i="1"/>
  <c r="BV8" i="3"/>
  <c r="C60" i="1"/>
  <c r="G49" i="1"/>
  <c r="P8" i="14"/>
  <c r="G11" i="20"/>
  <c r="E16" i="20"/>
  <c r="Q8" i="19"/>
  <c r="D15" i="14"/>
  <c r="AA16" i="3"/>
  <c r="BG7" i="3"/>
  <c r="L7" i="3"/>
  <c r="I9" i="22"/>
  <c r="G111" i="1"/>
  <c r="F104" i="1"/>
  <c r="G10" i="3"/>
  <c r="E77" i="1"/>
  <c r="Y13" i="3"/>
  <c r="BT7" i="3"/>
  <c r="D71" i="1"/>
  <c r="CH14" i="3"/>
  <c r="K16" i="25"/>
  <c r="I9" i="14"/>
  <c r="D9" i="18"/>
  <c r="E11" i="14"/>
  <c r="E10" i="22"/>
  <c r="F10" i="13"/>
  <c r="L7" i="19"/>
  <c r="E11" i="21"/>
  <c r="E12" i="22"/>
  <c r="E14" i="20"/>
  <c r="Q10" i="19"/>
  <c r="CD14" i="3"/>
  <c r="G16" i="14"/>
  <c r="J8" i="13"/>
  <c r="F12" i="4"/>
  <c r="AM16" i="3"/>
  <c r="G14" i="15"/>
  <c r="BV16" i="3"/>
  <c r="AH8" i="3"/>
  <c r="I15" i="4"/>
  <c r="BK13" i="3"/>
  <c r="BL7" i="3"/>
  <c r="AV12" i="3"/>
  <c r="G14" i="26"/>
  <c r="AR14" i="3"/>
  <c r="CR8" i="3"/>
  <c r="G113" i="1"/>
  <c r="CE15" i="3"/>
  <c r="CR10" i="3"/>
  <c r="U7" i="3"/>
  <c r="F107" i="1"/>
  <c r="F81" i="1"/>
  <c r="S15" i="4"/>
  <c r="Y14" i="3"/>
  <c r="W10" i="3"/>
  <c r="H9" i="2"/>
  <c r="E106" i="1"/>
  <c r="E79" i="1"/>
  <c r="E54" i="1"/>
  <c r="L10" i="4"/>
  <c r="BE13" i="3"/>
  <c r="AJ10" i="3"/>
  <c r="CG7" i="3"/>
  <c r="D119" i="1"/>
  <c r="D96" i="1"/>
  <c r="D73" i="1"/>
  <c r="D54" i="1"/>
  <c r="F14" i="6"/>
  <c r="AQ15" i="3"/>
  <c r="AA12" i="3"/>
  <c r="AU9" i="3"/>
  <c r="E7" i="3"/>
  <c r="C119" i="1"/>
  <c r="C99" i="1"/>
  <c r="C81" i="1"/>
  <c r="C62" i="1"/>
  <c r="T16" i="4"/>
  <c r="F15" i="3"/>
  <c r="Z12" i="3"/>
  <c r="BU9" i="3"/>
  <c r="BQ7" i="3"/>
  <c r="E16" i="11"/>
  <c r="M16" i="3"/>
  <c r="CH12" i="3"/>
  <c r="Q10" i="3"/>
  <c r="CC7" i="3"/>
  <c r="AJ15" i="3"/>
  <c r="G106" i="1"/>
  <c r="E11" i="1"/>
  <c r="BM12" i="3"/>
  <c r="G58" i="1"/>
  <c r="G13" i="14"/>
  <c r="AW8" i="3"/>
  <c r="F26" i="1"/>
  <c r="AY12" i="3"/>
  <c r="F55" i="1"/>
  <c r="D11" i="11"/>
  <c r="CU8" i="3"/>
  <c r="C37" i="1"/>
  <c r="AL12" i="3"/>
  <c r="G48" i="1"/>
  <c r="G7" i="4"/>
  <c r="CA7" i="3"/>
  <c r="D16" i="1"/>
  <c r="Q11" i="3"/>
  <c r="C52" i="1"/>
  <c r="L16" i="4"/>
  <c r="F9" i="1"/>
  <c r="G45" i="1"/>
  <c r="F45" i="1"/>
  <c r="F8" i="1"/>
  <c r="F21" i="1"/>
  <c r="E44" i="1"/>
  <c r="E43" i="1"/>
  <c r="C7" i="1"/>
  <c r="H15" i="25"/>
  <c r="F9" i="13"/>
  <c r="K9" i="22"/>
  <c r="AT14" i="3"/>
  <c r="L11" i="4"/>
  <c r="H9" i="14"/>
  <c r="O10" i="4"/>
  <c r="T12" i="3"/>
  <c r="AA14" i="3"/>
  <c r="BN15" i="3"/>
  <c r="D16" i="2"/>
  <c r="F80" i="1"/>
  <c r="G8" i="2"/>
  <c r="E48" i="1"/>
  <c r="V10" i="3"/>
  <c r="D92" i="1"/>
  <c r="D52" i="1"/>
  <c r="K8" i="25"/>
  <c r="F10" i="26"/>
  <c r="I9" i="20"/>
  <c r="E15" i="13"/>
  <c r="F13" i="21"/>
  <c r="D15" i="8"/>
  <c r="T13" i="14"/>
  <c r="F10" i="4"/>
  <c r="F8" i="14"/>
  <c r="AU7" i="3"/>
  <c r="CC12" i="3"/>
  <c r="CT10" i="3"/>
  <c r="CO13" i="3"/>
  <c r="G110" i="1"/>
  <c r="BY9" i="3"/>
  <c r="F103" i="1"/>
  <c r="M10" i="4"/>
  <c r="AJ9" i="3"/>
  <c r="E102" i="1"/>
  <c r="K14" i="25"/>
  <c r="I13" i="3"/>
  <c r="AS7" i="3"/>
  <c r="D91" i="1"/>
  <c r="D51" i="1"/>
  <c r="BS14" i="3"/>
  <c r="BY10" i="3"/>
  <c r="C128" i="1"/>
  <c r="C94" i="1"/>
  <c r="C61" i="1"/>
  <c r="Q16" i="3"/>
  <c r="AY11" i="3"/>
  <c r="AD7" i="3"/>
  <c r="M7" i="4"/>
  <c r="BL11" i="3"/>
  <c r="AP7" i="3"/>
  <c r="G94" i="1"/>
  <c r="F15" i="4"/>
  <c r="F37" i="1"/>
  <c r="H14" i="2"/>
  <c r="F10" i="6"/>
  <c r="C36" i="1"/>
  <c r="G98" i="1"/>
  <c r="BY11" i="3"/>
  <c r="C26" i="1"/>
  <c r="F52" i="1"/>
  <c r="CS9" i="3"/>
  <c r="E18" i="1"/>
  <c r="AD10" i="3"/>
  <c r="F16" i="6"/>
  <c r="E8" i="1"/>
  <c r="H14" i="5"/>
  <c r="G33" i="1"/>
  <c r="Q9" i="3"/>
  <c r="G9" i="1"/>
  <c r="W9" i="3"/>
  <c r="E99" i="1"/>
  <c r="CK12" i="3"/>
  <c r="H10" i="2"/>
  <c r="D49" i="1"/>
  <c r="BC14" i="3"/>
  <c r="C127" i="1"/>
  <c r="G7" i="25"/>
  <c r="CQ15" i="3"/>
  <c r="Q7" i="3"/>
  <c r="AX11" i="3"/>
  <c r="G63" i="1"/>
  <c r="E36" i="1"/>
  <c r="CL11" i="3"/>
  <c r="G86" i="1"/>
  <c r="BH10" i="3"/>
  <c r="F48" i="1"/>
  <c r="O14" i="3"/>
  <c r="G11" i="4"/>
  <c r="CE14" i="3"/>
  <c r="E8" i="26"/>
  <c r="G7" i="26"/>
  <c r="D8" i="20"/>
  <c r="E14" i="13"/>
  <c r="D11" i="21"/>
  <c r="D14" i="6"/>
  <c r="M13" i="13"/>
  <c r="J10" i="29"/>
  <c r="L16" i="13"/>
  <c r="AI7" i="3"/>
  <c r="AW12" i="3"/>
  <c r="CF10" i="3"/>
  <c r="BJ12" i="3"/>
  <c r="F14" i="26"/>
  <c r="BK9" i="3"/>
  <c r="F102" i="1"/>
  <c r="T19" i="3"/>
  <c r="E15" i="21"/>
  <c r="D90" i="1"/>
  <c r="AH9" i="3"/>
  <c r="C92" i="1"/>
  <c r="AK11" i="3"/>
  <c r="BV15" i="3"/>
  <c r="AC7" i="3"/>
  <c r="R9" i="4"/>
  <c r="G96" i="1"/>
  <c r="E26" i="1"/>
  <c r="E16" i="1"/>
  <c r="AO9" i="3"/>
  <c r="BJ8" i="3"/>
  <c r="E7" i="21"/>
  <c r="D16" i="25"/>
  <c r="D7" i="24"/>
  <c r="H12" i="22"/>
  <c r="E13" i="13"/>
  <c r="D16" i="20"/>
  <c r="D12" i="6"/>
  <c r="H10" i="13"/>
  <c r="E8" i="19"/>
  <c r="F12" i="11"/>
  <c r="G9" i="15"/>
  <c r="AI12" i="3"/>
  <c r="BB10" i="3"/>
  <c r="Q12" i="3"/>
  <c r="H9" i="22"/>
  <c r="AK9" i="3"/>
  <c r="F97" i="1"/>
  <c r="CD16" i="3"/>
  <c r="J9" i="3"/>
  <c r="E97" i="1"/>
  <c r="E12" i="16"/>
  <c r="BV12" i="3"/>
  <c r="G9" i="2"/>
  <c r="D89" i="1"/>
  <c r="D47" i="1"/>
  <c r="AL14" i="3"/>
  <c r="T9" i="3"/>
  <c r="C126" i="1"/>
  <c r="C91" i="1"/>
  <c r="E8" i="21"/>
  <c r="BQ14" i="3"/>
  <c r="W11" i="3"/>
  <c r="H12" i="2"/>
  <c r="AL15" i="3"/>
  <c r="AJ11" i="3"/>
  <c r="P7" i="3"/>
  <c r="G46" i="1"/>
  <c r="H12" i="3"/>
  <c r="G26" i="1"/>
  <c r="G84" i="1"/>
  <c r="AH11" i="3"/>
  <c r="G16" i="1"/>
  <c r="G72" i="1"/>
  <c r="CU9" i="3"/>
  <c r="AW16" i="3"/>
  <c r="G43" i="1"/>
  <c r="CH8" i="3"/>
  <c r="V12" i="3"/>
  <c r="G80" i="1"/>
  <c r="AX13" i="3"/>
  <c r="G13" i="6"/>
  <c r="CG12" i="3"/>
  <c r="E7" i="1"/>
  <c r="G104" i="1"/>
  <c r="M16" i="4"/>
  <c r="AQ9" i="3"/>
  <c r="F42" i="1"/>
  <c r="AP10" i="3"/>
  <c r="BJ11" i="3"/>
  <c r="T9" i="4"/>
  <c r="G13" i="15"/>
  <c r="E33" i="1"/>
  <c r="D42" i="1"/>
  <c r="CF9" i="3"/>
  <c r="C44" i="1"/>
  <c r="E14" i="22"/>
  <c r="D15" i="11"/>
  <c r="D10" i="5"/>
  <c r="R14" i="14"/>
  <c r="M14" i="13"/>
  <c r="CA9" i="3"/>
  <c r="H7" i="5"/>
  <c r="F89" i="1"/>
  <c r="E89" i="1"/>
  <c r="D128" i="1"/>
  <c r="F14" i="21"/>
  <c r="AZ8" i="3"/>
  <c r="C80" i="1"/>
  <c r="CH13" i="3"/>
  <c r="D8" i="21"/>
  <c r="BF9" i="3"/>
  <c r="F36" i="1"/>
  <c r="G55" i="1"/>
  <c r="D26" i="1"/>
  <c r="I7" i="19"/>
  <c r="G109" i="1"/>
  <c r="K16" i="22"/>
  <c r="E34" i="1"/>
  <c r="AD16" i="3"/>
  <c r="D9" i="7"/>
  <c r="D16" i="7"/>
  <c r="G7" i="15"/>
  <c r="F8" i="19"/>
  <c r="P14" i="3"/>
  <c r="J10" i="22"/>
  <c r="AD8" i="3"/>
  <c r="F128" i="1"/>
  <c r="CN12" i="3"/>
  <c r="E73" i="1"/>
  <c r="D113" i="1"/>
  <c r="G11" i="5"/>
  <c r="Z8" i="3"/>
  <c r="C79" i="1"/>
  <c r="BR13" i="3"/>
  <c r="G15" i="5"/>
  <c r="AR9" i="3"/>
  <c r="D34" i="1"/>
  <c r="G15" i="1"/>
  <c r="C25" i="1"/>
  <c r="T7" i="14"/>
  <c r="G57" i="1"/>
  <c r="N15" i="6"/>
  <c r="D21" i="1"/>
  <c r="R14" i="3"/>
  <c r="E12" i="27"/>
  <c r="J15" i="29"/>
  <c r="K16" i="14"/>
  <c r="CK14" i="3"/>
  <c r="J16" i="22"/>
  <c r="M12" i="13"/>
  <c r="CN13" i="3"/>
  <c r="F73" i="1"/>
  <c r="E128" i="1"/>
  <c r="S16" i="3"/>
  <c r="D112" i="1"/>
  <c r="I14" i="4"/>
  <c r="CF7" i="3"/>
  <c r="C77" i="1"/>
  <c r="BC13" i="3"/>
  <c r="G10" i="5"/>
  <c r="J8" i="25"/>
  <c r="E15" i="22"/>
  <c r="D13" i="20"/>
  <c r="E12" i="12"/>
  <c r="D15" i="15"/>
  <c r="D9" i="6"/>
  <c r="L8" i="13"/>
  <c r="D7" i="18"/>
  <c r="D13" i="9"/>
  <c r="F9" i="14"/>
  <c r="CU10" i="3"/>
  <c r="L10" i="3"/>
  <c r="BT11" i="3"/>
  <c r="L12" i="13"/>
  <c r="X9" i="3"/>
  <c r="F96" i="1"/>
  <c r="BH16" i="3"/>
  <c r="CO8" i="3"/>
  <c r="E91" i="1"/>
  <c r="K14" i="14"/>
  <c r="AB12" i="3"/>
  <c r="F8" i="2"/>
  <c r="D88" i="1"/>
  <c r="D44" i="1"/>
  <c r="W14" i="3"/>
  <c r="BZ8" i="3"/>
  <c r="C118" i="1"/>
  <c r="C90" i="1"/>
  <c r="M9" i="19"/>
  <c r="AK14" i="3"/>
  <c r="CL10" i="3"/>
  <c r="G11" i="2"/>
  <c r="CU14" i="3"/>
  <c r="CH9" i="3"/>
  <c r="S16" i="14"/>
  <c r="E45" i="1"/>
  <c r="AU11" i="3"/>
  <c r="D23" i="1"/>
  <c r="G61" i="1"/>
  <c r="BU10" i="3"/>
  <c r="N9" i="6"/>
  <c r="G70" i="1"/>
  <c r="BT15" i="3"/>
  <c r="AG8" i="3"/>
  <c r="D32" i="1"/>
  <c r="F7" i="25"/>
  <c r="K12" i="22"/>
  <c r="F11" i="20"/>
  <c r="E8" i="12"/>
  <c r="D13" i="28"/>
  <c r="D12" i="5"/>
  <c r="K8" i="19"/>
  <c r="E14" i="16"/>
  <c r="J16" i="6"/>
  <c r="E8" i="14"/>
  <c r="M10" i="3"/>
  <c r="CQ9" i="3"/>
  <c r="BF11" i="3"/>
  <c r="N8" i="6"/>
  <c r="K9" i="3"/>
  <c r="F94" i="1"/>
  <c r="CD15" i="3"/>
  <c r="BO8" i="3"/>
  <c r="E90" i="1"/>
  <c r="D10" i="14"/>
  <c r="CS11" i="3"/>
  <c r="E7" i="2"/>
  <c r="D86" i="1"/>
  <c r="J14" i="25"/>
  <c r="CI13" i="3"/>
  <c r="BM8" i="3"/>
  <c r="C114" i="1"/>
  <c r="C89" i="1"/>
  <c r="I13" i="14"/>
  <c r="F14" i="3"/>
  <c r="BG9" i="3"/>
  <c r="E9" i="2"/>
  <c r="BP14" i="3"/>
  <c r="BT9" i="3"/>
  <c r="F13" i="6"/>
  <c r="G37" i="1"/>
  <c r="AB10" i="3"/>
  <c r="G10" i="6"/>
  <c r="F58" i="1"/>
  <c r="O10" i="3"/>
  <c r="L8" i="4"/>
  <c r="G68" i="1"/>
  <c r="AJ8" i="3"/>
  <c r="CS14" i="3"/>
  <c r="G7" i="1"/>
  <c r="BZ7" i="3"/>
  <c r="M7" i="3"/>
  <c r="C19" i="1"/>
  <c r="AK15" i="3"/>
  <c r="F14" i="5"/>
  <c r="AE16" i="3"/>
  <c r="G102" i="1"/>
  <c r="P11" i="19"/>
  <c r="H9" i="20"/>
  <c r="I11" i="28"/>
  <c r="P12" i="14"/>
  <c r="J15" i="4"/>
  <c r="CB9" i="3"/>
  <c r="CE10" i="3"/>
  <c r="CQ8" i="3"/>
  <c r="AT15" i="3"/>
  <c r="BB8" i="3"/>
  <c r="D9" i="12"/>
  <c r="BQ11" i="3"/>
  <c r="D85" i="1"/>
  <c r="BT13" i="3"/>
  <c r="C112" i="1"/>
  <c r="J9" i="13"/>
  <c r="AT9" i="3"/>
  <c r="AY14" i="3"/>
  <c r="BN14" i="3"/>
  <c r="BO9" i="3"/>
  <c r="T13" i="4"/>
  <c r="BC9" i="3"/>
  <c r="BR16" i="3"/>
  <c r="CB7" i="3"/>
  <c r="BO13" i="3"/>
  <c r="E13" i="2"/>
  <c r="E9" i="1"/>
  <c r="AJ13" i="3"/>
  <c r="CD12" i="3"/>
  <c r="X12" i="3"/>
  <c r="K16" i="13"/>
  <c r="G14" i="20"/>
  <c r="AH14" i="3"/>
  <c r="AB15" i="3"/>
  <c r="L9" i="28"/>
  <c r="L15" i="14"/>
  <c r="AU15" i="3"/>
  <c r="F75" i="1"/>
  <c r="F7" i="2"/>
  <c r="AK16" i="3"/>
  <c r="F10" i="3"/>
  <c r="D70" i="1"/>
  <c r="M12" i="3"/>
  <c r="C111" i="1"/>
  <c r="N13" i="6"/>
  <c r="AF9" i="3"/>
  <c r="AJ14" i="3"/>
  <c r="CT13" i="3"/>
  <c r="O9" i="3"/>
  <c r="BT16" i="3"/>
  <c r="AV8" i="3"/>
  <c r="R15" i="3"/>
  <c r="AB7" i="3"/>
  <c r="BX11" i="3"/>
  <c r="C48" i="1"/>
  <c r="G16" i="6"/>
  <c r="AW11" i="3"/>
  <c r="BM7" i="3"/>
  <c r="AT10" i="3"/>
  <c r="K15" i="13"/>
  <c r="E15" i="15"/>
  <c r="J14" i="3"/>
  <c r="D16" i="16"/>
  <c r="E13" i="3"/>
  <c r="G12" i="6"/>
  <c r="Q8" i="3"/>
  <c r="F127" i="1"/>
  <c r="BW12" i="3"/>
  <c r="E68" i="1"/>
  <c r="CK9" i="3"/>
  <c r="D68" i="1"/>
  <c r="CD11" i="3"/>
  <c r="C109" i="1"/>
  <c r="H14" i="4"/>
  <c r="F9" i="3"/>
  <c r="K14" i="13"/>
  <c r="H15" i="14"/>
  <c r="D16" i="14"/>
  <c r="D15" i="20"/>
  <c r="BW7" i="3"/>
  <c r="F71" i="1"/>
  <c r="E67" i="1"/>
  <c r="D111" i="1"/>
  <c r="BN11" i="3"/>
  <c r="C75" i="1"/>
  <c r="CL8" i="3"/>
  <c r="BZ11" i="3"/>
  <c r="H15" i="20"/>
  <c r="CO11" i="3"/>
  <c r="CC13" i="3"/>
  <c r="F41" i="1"/>
  <c r="BF10" i="3"/>
  <c r="BD15" i="3"/>
  <c r="G11" i="1"/>
  <c r="F10" i="5"/>
  <c r="AE9" i="3"/>
  <c r="Q16" i="14"/>
  <c r="P13" i="3"/>
  <c r="E40" i="1"/>
  <c r="BK11" i="3"/>
  <c r="D8" i="1"/>
  <c r="BQ12" i="3"/>
  <c r="D10" i="25"/>
  <c r="K9" i="14"/>
  <c r="E16" i="2"/>
  <c r="E62" i="1"/>
  <c r="AL11" i="3"/>
  <c r="C72" i="1"/>
  <c r="L7" i="13"/>
  <c r="AX12" i="3"/>
  <c r="E42" i="1"/>
  <c r="G12" i="2"/>
  <c r="I8" i="25"/>
  <c r="H8" i="14"/>
  <c r="D15" i="2"/>
  <c r="E61" i="1"/>
  <c r="X11" i="3"/>
  <c r="AQ7" i="3"/>
  <c r="N12" i="6"/>
  <c r="AU8" i="3"/>
  <c r="C40" i="1"/>
  <c r="F11" i="1"/>
  <c r="G14" i="13"/>
  <c r="AR13" i="3"/>
  <c r="CS15" i="3"/>
  <c r="H11" i="2"/>
  <c r="T12" i="4"/>
  <c r="BP7" i="3"/>
  <c r="BH8" i="3"/>
  <c r="H15" i="19"/>
  <c r="G32" i="1"/>
  <c r="J15" i="25"/>
  <c r="AA13" i="3"/>
  <c r="G10" i="2"/>
  <c r="G14" i="4"/>
  <c r="I12" i="14"/>
  <c r="C28" i="1"/>
  <c r="K9" i="25"/>
  <c r="BN16" i="3"/>
  <c r="AR15" i="3"/>
  <c r="BY16" i="3"/>
  <c r="C54" i="1"/>
  <c r="F53" i="1"/>
  <c r="G54" i="1"/>
  <c r="AD12" i="3"/>
  <c r="H9" i="3"/>
  <c r="Y12" i="3"/>
  <c r="C46" i="1"/>
  <c r="F34" i="1"/>
  <c r="Q10" i="14"/>
  <c r="E116" i="1"/>
  <c r="C9" i="1"/>
  <c r="H11" i="4"/>
  <c r="D7" i="1"/>
  <c r="M7" i="28"/>
  <c r="J13" i="14"/>
  <c r="M10" i="14"/>
  <c r="J7" i="13"/>
  <c r="BJ7" i="3"/>
  <c r="E16" i="25"/>
  <c r="E66" i="1"/>
  <c r="D110" i="1"/>
  <c r="AZ11" i="3"/>
  <c r="C73" i="1"/>
  <c r="BY8" i="3"/>
  <c r="CO7" i="3"/>
  <c r="F43" i="1"/>
  <c r="L11" i="14"/>
  <c r="E10" i="7"/>
  <c r="F15" i="21"/>
  <c r="D107" i="1"/>
  <c r="BL8" i="3"/>
  <c r="R9" i="3"/>
  <c r="E13" i="1"/>
  <c r="G30" i="1"/>
  <c r="E22" i="1"/>
  <c r="D12" i="2"/>
  <c r="I8" i="14"/>
  <c r="H13" i="5"/>
  <c r="D13" i="16"/>
  <c r="D106" i="1"/>
  <c r="C71" i="1"/>
  <c r="E9" i="3"/>
  <c r="C11" i="1"/>
  <c r="R11" i="3"/>
  <c r="D9" i="1"/>
  <c r="BW8" i="3"/>
  <c r="G16" i="26"/>
  <c r="BY14" i="3"/>
  <c r="G13" i="5"/>
  <c r="AS12" i="3"/>
  <c r="D67" i="1"/>
  <c r="S16" i="4"/>
  <c r="F14" i="2"/>
  <c r="BB15" i="3"/>
  <c r="D9" i="2"/>
  <c r="J12" i="13"/>
  <c r="CG16" i="3"/>
  <c r="CB15" i="3"/>
  <c r="H10" i="4"/>
  <c r="G8" i="3"/>
  <c r="F16" i="1"/>
  <c r="D14" i="15"/>
  <c r="M10" i="13"/>
  <c r="L13" i="3"/>
  <c r="F9" i="2"/>
  <c r="M11" i="4"/>
  <c r="E11" i="11"/>
  <c r="G88" i="1"/>
  <c r="G14" i="5"/>
  <c r="I13" i="22"/>
  <c r="F123" i="1"/>
  <c r="CS16" i="3"/>
  <c r="P9" i="3"/>
  <c r="T18" i="3"/>
  <c r="G10" i="1"/>
  <c r="R12" i="3"/>
  <c r="BN8" i="3"/>
  <c r="BM11" i="3"/>
  <c r="AZ12" i="3"/>
  <c r="AV16" i="3"/>
  <c r="E21" i="1"/>
  <c r="BG10" i="3"/>
  <c r="C8" i="1"/>
  <c r="BO12" i="3"/>
  <c r="AC12" i="3"/>
  <c r="D64" i="1"/>
  <c r="BC7" i="3"/>
  <c r="AA7" i="3"/>
  <c r="AW13" i="3"/>
  <c r="G75" i="1"/>
  <c r="BD11" i="3"/>
  <c r="O12" i="3"/>
  <c r="D62" i="1"/>
  <c r="BP12" i="3"/>
  <c r="E15" i="1"/>
  <c r="BI11" i="3"/>
  <c r="W12" i="3"/>
  <c r="T11" i="14"/>
  <c r="E121" i="1"/>
  <c r="C97" i="1"/>
  <c r="C47" i="1"/>
  <c r="E19" i="1"/>
  <c r="BM16" i="3"/>
  <c r="BZ16" i="3"/>
  <c r="C95" i="1"/>
  <c r="G40" i="1"/>
  <c r="D11" i="24"/>
  <c r="T17" i="3"/>
  <c r="AR11" i="3"/>
  <c r="AT16" i="3"/>
  <c r="CO12" i="3"/>
  <c r="CT11" i="3"/>
  <c r="Y15" i="3"/>
  <c r="D60" i="1"/>
  <c r="D7" i="2"/>
  <c r="AI16" i="3"/>
  <c r="G10" i="4"/>
  <c r="AV11" i="3"/>
  <c r="F46" i="1"/>
  <c r="CN7" i="3"/>
  <c r="H9" i="19"/>
  <c r="F56" i="1"/>
  <c r="G9" i="13"/>
  <c r="CE9" i="3"/>
  <c r="BN7" i="3"/>
  <c r="D33" i="1"/>
  <c r="J13" i="29"/>
  <c r="K16" i="19"/>
  <c r="CL12" i="3"/>
  <c r="E15" i="12"/>
  <c r="F126" i="1"/>
  <c r="E124" i="1"/>
  <c r="AV9" i="3"/>
  <c r="O11" i="4"/>
  <c r="C108" i="1"/>
  <c r="AL13" i="3"/>
  <c r="T14" i="3"/>
  <c r="AC10" i="3"/>
  <c r="C45" i="1"/>
  <c r="F51" i="1"/>
  <c r="S8" i="14"/>
  <c r="L12" i="4"/>
  <c r="H15" i="4"/>
  <c r="T8" i="3"/>
  <c r="D30" i="1"/>
  <c r="L14" i="13"/>
  <c r="F11" i="29"/>
  <c r="U12" i="14"/>
  <c r="BN12" i="3"/>
  <c r="F8" i="5"/>
  <c r="F125" i="1"/>
  <c r="E123" i="1"/>
  <c r="V9" i="3"/>
  <c r="O7" i="4"/>
  <c r="C107" i="1"/>
  <c r="CQ11" i="3"/>
  <c r="AM12" i="3"/>
  <c r="BP9" i="3"/>
  <c r="T15" i="3"/>
  <c r="F47" i="1"/>
  <c r="G7" i="6"/>
  <c r="F7" i="4"/>
  <c r="CU13" i="3"/>
  <c r="I8" i="3"/>
  <c r="G97" i="1"/>
  <c r="G8" i="4"/>
  <c r="CC11" i="3"/>
  <c r="CF13" i="3"/>
  <c r="J12" i="3"/>
  <c r="E11" i="20"/>
  <c r="F122" i="1"/>
  <c r="K12" i="3"/>
  <c r="G42" i="1"/>
  <c r="F17" i="4" l="1"/>
  <c r="G17" i="6"/>
  <c r="CP11" i="3"/>
  <c r="H107" i="1"/>
  <c r="N7" i="4"/>
  <c r="L18" i="13"/>
  <c r="D31" i="1"/>
  <c r="F69" i="1"/>
  <c r="H45" i="1"/>
  <c r="H108" i="1"/>
  <c r="N11" i="4"/>
  <c r="K11" i="4" s="1"/>
  <c r="U11" i="4" s="1"/>
  <c r="BN17" i="3"/>
  <c r="BN19" i="3" s="1"/>
  <c r="CN17" i="3"/>
  <c r="CM7" i="3"/>
  <c r="I7" i="2"/>
  <c r="D17" i="2"/>
  <c r="F11" i="24"/>
  <c r="G39" i="1"/>
  <c r="G50" i="1" s="1"/>
  <c r="H95" i="1"/>
  <c r="H47" i="1"/>
  <c r="H97" i="1"/>
  <c r="E130" i="1"/>
  <c r="E132" i="1" s="1"/>
  <c r="G76" i="1"/>
  <c r="AA17" i="3"/>
  <c r="BC17" i="3"/>
  <c r="H8" i="1"/>
  <c r="E20" i="1"/>
  <c r="G18" i="5"/>
  <c r="D18" i="15"/>
  <c r="H14" i="15"/>
  <c r="I9" i="2"/>
  <c r="F18" i="2"/>
  <c r="BY18" i="3"/>
  <c r="H11" i="1"/>
  <c r="D9" i="3"/>
  <c r="H71" i="1"/>
  <c r="D115" i="1"/>
  <c r="F13" i="16"/>
  <c r="I12" i="2"/>
  <c r="G31" i="1"/>
  <c r="CO17" i="3"/>
  <c r="H73" i="1"/>
  <c r="BJ17" i="3"/>
  <c r="J17" i="13"/>
  <c r="J19" i="13" s="1"/>
  <c r="M17" i="28"/>
  <c r="D12" i="1"/>
  <c r="H9" i="1"/>
  <c r="E117" i="1"/>
  <c r="H46" i="1"/>
  <c r="H54" i="1"/>
  <c r="H28" i="1"/>
  <c r="C29" i="1"/>
  <c r="G18" i="4"/>
  <c r="G35" i="1"/>
  <c r="BP17" i="3"/>
  <c r="BP19" i="3" s="1"/>
  <c r="G18" i="13"/>
  <c r="C39" i="1"/>
  <c r="H40" i="1"/>
  <c r="AQ17" i="3"/>
  <c r="I15" i="2"/>
  <c r="L17" i="13"/>
  <c r="H72" i="1"/>
  <c r="L10" i="25"/>
  <c r="E39" i="1"/>
  <c r="E50" i="1" s="1"/>
  <c r="C76" i="1"/>
  <c r="H75" i="1"/>
  <c r="BW17" i="3"/>
  <c r="BW19" i="3" s="1"/>
  <c r="J15" i="20"/>
  <c r="V16" i="14"/>
  <c r="K18" i="13"/>
  <c r="H18" i="4"/>
  <c r="H109" i="1"/>
  <c r="D13" i="3"/>
  <c r="F16" i="16"/>
  <c r="J18" i="3"/>
  <c r="BM17" i="3"/>
  <c r="H48" i="1"/>
  <c r="AB17" i="3"/>
  <c r="AJ18" i="3"/>
  <c r="H111" i="1"/>
  <c r="D74" i="1"/>
  <c r="F17" i="2"/>
  <c r="F19" i="2" s="1"/>
  <c r="F76" i="1"/>
  <c r="K9" i="28"/>
  <c r="E9" i="28" s="1"/>
  <c r="N9" i="28" s="1"/>
  <c r="AH18" i="3"/>
  <c r="G18" i="20"/>
  <c r="CB17" i="3"/>
  <c r="BN18" i="3"/>
  <c r="AY18" i="3"/>
  <c r="H112" i="1"/>
  <c r="F9" i="12"/>
  <c r="CP8" i="3"/>
  <c r="H11" i="28"/>
  <c r="F18" i="5"/>
  <c r="H19" i="1"/>
  <c r="M17" i="3"/>
  <c r="BZ17" i="3"/>
  <c r="G12" i="1"/>
  <c r="CS18" i="3"/>
  <c r="BP18" i="3"/>
  <c r="F18" i="3"/>
  <c r="H89" i="1"/>
  <c r="H114" i="1"/>
  <c r="J18" i="25"/>
  <c r="E17" i="2"/>
  <c r="E19" i="2" s="1"/>
  <c r="V10" i="14"/>
  <c r="F100" i="1"/>
  <c r="CP9" i="3"/>
  <c r="E18" i="16"/>
  <c r="I12" i="5"/>
  <c r="F17" i="25"/>
  <c r="D35" i="1"/>
  <c r="G74" i="1"/>
  <c r="CU18" i="3"/>
  <c r="AK18" i="3"/>
  <c r="H90" i="1"/>
  <c r="H118" i="1"/>
  <c r="C120" i="1"/>
  <c r="W18" i="3"/>
  <c r="K18" i="14"/>
  <c r="D17" i="18"/>
  <c r="H15" i="15"/>
  <c r="J13" i="20"/>
  <c r="C78" i="1"/>
  <c r="H77" i="1"/>
  <c r="CF17" i="3"/>
  <c r="I18" i="4"/>
  <c r="CM13" i="3"/>
  <c r="CK18" i="3"/>
  <c r="R18" i="3"/>
  <c r="D20" i="1"/>
  <c r="D14" i="1" s="1"/>
  <c r="D24" i="1" s="1"/>
  <c r="T17" i="14"/>
  <c r="H25" i="1"/>
  <c r="C27" i="1"/>
  <c r="C93" i="1"/>
  <c r="H79" i="1"/>
  <c r="CM12" i="3"/>
  <c r="P18" i="3"/>
  <c r="G17" i="15"/>
  <c r="F16" i="7"/>
  <c r="F9" i="7"/>
  <c r="I17" i="19"/>
  <c r="F38" i="1"/>
  <c r="H8" i="21"/>
  <c r="H80" i="1"/>
  <c r="F18" i="21"/>
  <c r="H17" i="5"/>
  <c r="M18" i="13"/>
  <c r="R18" i="14"/>
  <c r="I10" i="5"/>
  <c r="G15" i="11"/>
  <c r="E18" i="22"/>
  <c r="H44" i="1"/>
  <c r="G105" i="1"/>
  <c r="E12" i="1"/>
  <c r="P17" i="3"/>
  <c r="BQ18" i="3"/>
  <c r="H91" i="1"/>
  <c r="H126" i="1"/>
  <c r="AL18" i="3"/>
  <c r="J16" i="20"/>
  <c r="D13" i="13"/>
  <c r="O13" i="13" s="1"/>
  <c r="D17" i="24"/>
  <c r="F7" i="24"/>
  <c r="L16" i="25"/>
  <c r="E17" i="21"/>
  <c r="Q9" i="4"/>
  <c r="AC17" i="3"/>
  <c r="H92" i="1"/>
  <c r="F18" i="26"/>
  <c r="AI17" i="3"/>
  <c r="D18" i="6"/>
  <c r="H11" i="21"/>
  <c r="E18" i="13"/>
  <c r="D14" i="13"/>
  <c r="J8" i="20"/>
  <c r="G17" i="26"/>
  <c r="CE18" i="3"/>
  <c r="O18" i="3"/>
  <c r="E38" i="1"/>
  <c r="Q17" i="3"/>
  <c r="CP15" i="3"/>
  <c r="G17" i="25"/>
  <c r="H127" i="1"/>
  <c r="BC18" i="3"/>
  <c r="H18" i="5"/>
  <c r="E17" i="1"/>
  <c r="E14" i="1" s="1"/>
  <c r="E24" i="1" s="1"/>
  <c r="H26" i="1"/>
  <c r="H36" i="1"/>
  <c r="C38" i="1"/>
  <c r="H18" i="2"/>
  <c r="G100" i="1"/>
  <c r="AP17" i="3"/>
  <c r="M17" i="4"/>
  <c r="AD17" i="3"/>
  <c r="H61" i="1"/>
  <c r="H94" i="1"/>
  <c r="C100" i="1"/>
  <c r="H128" i="1"/>
  <c r="BS18" i="3"/>
  <c r="D69" i="1"/>
  <c r="AS17" i="3"/>
  <c r="K18" i="25"/>
  <c r="AU17" i="3"/>
  <c r="D15" i="13"/>
  <c r="O15" i="13" s="1"/>
  <c r="I16" i="2"/>
  <c r="AA18" i="3"/>
  <c r="N10" i="4"/>
  <c r="AT18" i="3"/>
  <c r="C12" i="1"/>
  <c r="H7" i="1"/>
  <c r="F20" i="1"/>
  <c r="H52" i="1"/>
  <c r="CA17" i="3"/>
  <c r="G17" i="4"/>
  <c r="H37" i="1"/>
  <c r="G11" i="11"/>
  <c r="G115" i="1"/>
  <c r="CC17" i="3"/>
  <c r="BQ17" i="3"/>
  <c r="H62" i="1"/>
  <c r="H81" i="1"/>
  <c r="H99" i="1"/>
  <c r="H119" i="1"/>
  <c r="E17" i="3"/>
  <c r="D7" i="3"/>
  <c r="F18" i="6"/>
  <c r="CG17" i="3"/>
  <c r="E93" i="1"/>
  <c r="E115" i="1"/>
  <c r="Y18" i="3"/>
  <c r="U17" i="3"/>
  <c r="AR18" i="3"/>
  <c r="G18" i="26"/>
  <c r="BL17" i="3"/>
  <c r="G18" i="15"/>
  <c r="CD18" i="3"/>
  <c r="E18" i="20"/>
  <c r="L17" i="19"/>
  <c r="CH18" i="3"/>
  <c r="BT17" i="3"/>
  <c r="E78" i="1"/>
  <c r="F105" i="1"/>
  <c r="L17" i="3"/>
  <c r="BG17" i="3"/>
  <c r="V15" i="14"/>
  <c r="H60" i="1"/>
  <c r="G20" i="1"/>
  <c r="H49" i="1"/>
  <c r="H56" i="1"/>
  <c r="D29" i="1"/>
  <c r="H58" i="1"/>
  <c r="G78" i="1"/>
  <c r="H21" i="1"/>
  <c r="C20" i="1"/>
  <c r="CD17" i="3"/>
  <c r="H63" i="1"/>
  <c r="H82" i="1"/>
  <c r="H102" i="1"/>
  <c r="H121" i="1"/>
  <c r="C130" i="1"/>
  <c r="R17" i="3"/>
  <c r="D17" i="9"/>
  <c r="D76" i="1"/>
  <c r="Q11" i="4"/>
  <c r="BE18" i="3"/>
  <c r="AH17" i="3"/>
  <c r="G117" i="1"/>
  <c r="CM9" i="3"/>
  <c r="BH18" i="3"/>
  <c r="D18" i="2"/>
  <c r="I14" i="2"/>
  <c r="CL17" i="3"/>
  <c r="N18" i="3"/>
  <c r="H9" i="6"/>
  <c r="F18" i="4"/>
  <c r="J18" i="19"/>
  <c r="J17" i="25"/>
  <c r="F9" i="24"/>
  <c r="M8" i="22"/>
  <c r="D117" i="1"/>
  <c r="E105" i="1"/>
  <c r="M18" i="4"/>
  <c r="E17" i="20"/>
  <c r="L17" i="28"/>
  <c r="K7" i="28"/>
  <c r="N17" i="3"/>
  <c r="N19" i="3" s="1"/>
  <c r="C31" i="1"/>
  <c r="H30" i="1"/>
  <c r="H57" i="1"/>
  <c r="J18" i="13"/>
  <c r="H41" i="1"/>
  <c r="H53" i="1"/>
  <c r="E35" i="1"/>
  <c r="F12" i="1"/>
  <c r="H59" i="1"/>
  <c r="F31" i="1"/>
  <c r="F17" i="6"/>
  <c r="CT18" i="3"/>
  <c r="AW18" i="3"/>
  <c r="H10" i="1"/>
  <c r="BK18" i="3"/>
  <c r="BA17" i="3"/>
  <c r="CR17" i="3"/>
  <c r="H64" i="1"/>
  <c r="H85" i="1"/>
  <c r="H103" i="1"/>
  <c r="H122" i="1"/>
  <c r="AR17" i="3"/>
  <c r="D78" i="1"/>
  <c r="H18" i="3"/>
  <c r="Q15" i="4"/>
  <c r="AG17" i="3"/>
  <c r="BU18" i="3"/>
  <c r="BV17" i="3"/>
  <c r="G120" i="1"/>
  <c r="CN18" i="3"/>
  <c r="CM14" i="3"/>
  <c r="BK17" i="3"/>
  <c r="CO18" i="3"/>
  <c r="R18" i="4"/>
  <c r="Q14" i="4"/>
  <c r="E18" i="11"/>
  <c r="L15" i="25"/>
  <c r="O18" i="19"/>
  <c r="CR18" i="3"/>
  <c r="F11" i="7"/>
  <c r="H65" i="1"/>
  <c r="H123" i="1"/>
  <c r="I18" i="14"/>
  <c r="D93" i="1"/>
  <c r="X18" i="3"/>
  <c r="AT17" i="3"/>
  <c r="D8" i="3"/>
  <c r="G17" i="14"/>
  <c r="D17" i="14"/>
  <c r="V7" i="14"/>
  <c r="I17" i="20"/>
  <c r="K10" i="29"/>
  <c r="H42" i="1"/>
  <c r="D39" i="1"/>
  <c r="D50" i="1" s="1"/>
  <c r="H51" i="1"/>
  <c r="C69" i="1"/>
  <c r="G93" i="1"/>
  <c r="N17" i="6"/>
  <c r="H87" i="1"/>
  <c r="H104" i="1"/>
  <c r="C105" i="1"/>
  <c r="BE17" i="3"/>
  <c r="F35" i="1"/>
  <c r="G38" i="1"/>
  <c r="H43" i="1"/>
  <c r="D11" i="3"/>
  <c r="H16" i="1"/>
  <c r="N17" i="19"/>
  <c r="I10" i="2"/>
  <c r="H17" i="4"/>
  <c r="H55" i="1"/>
  <c r="G69" i="1"/>
  <c r="H22" i="1"/>
  <c r="H33" i="1"/>
  <c r="CP16" i="3"/>
  <c r="H68" i="1"/>
  <c r="H88" i="1"/>
  <c r="H106" i="1"/>
  <c r="C115" i="1"/>
  <c r="H124" i="1"/>
  <c r="BR17" i="3"/>
  <c r="D105" i="1"/>
  <c r="CI18" i="3"/>
  <c r="F120" i="1"/>
  <c r="H17" i="2"/>
  <c r="N9" i="4"/>
  <c r="F10" i="12"/>
  <c r="K9" i="6"/>
  <c r="M17" i="14"/>
  <c r="I8" i="5"/>
  <c r="P17" i="14"/>
  <c r="D18" i="19"/>
  <c r="R14" i="19"/>
  <c r="H9" i="15"/>
  <c r="H15" i="21"/>
  <c r="H15" i="1"/>
  <c r="G17" i="1"/>
  <c r="AI18" i="3"/>
  <c r="F29" i="1"/>
  <c r="AV18" i="3"/>
  <c r="D27" i="1"/>
  <c r="H23" i="1"/>
  <c r="I11" i="2"/>
  <c r="AX18" i="3"/>
  <c r="F27" i="1"/>
  <c r="M17" i="13"/>
  <c r="I8" i="2"/>
  <c r="U18" i="3"/>
  <c r="H66" i="1"/>
  <c r="H84" i="1"/>
  <c r="H98" i="1"/>
  <c r="H113" i="1"/>
  <c r="H129" i="1"/>
  <c r="CS17" i="3"/>
  <c r="N15" i="4"/>
  <c r="D120" i="1"/>
  <c r="F17" i="3"/>
  <c r="AM18" i="3"/>
  <c r="E74" i="1"/>
  <c r="E120" i="1"/>
  <c r="BH17" i="3"/>
  <c r="S17" i="4"/>
  <c r="AV17" i="3"/>
  <c r="CK17" i="3"/>
  <c r="N14" i="4"/>
  <c r="F18" i="15"/>
  <c r="AB18" i="3"/>
  <c r="E18" i="4"/>
  <c r="D15" i="3"/>
  <c r="K10" i="6"/>
  <c r="G17" i="13"/>
  <c r="K18" i="22"/>
  <c r="F11" i="27"/>
  <c r="F13" i="7"/>
  <c r="E17" i="19"/>
  <c r="H9" i="28"/>
  <c r="F8" i="27"/>
  <c r="O17" i="19"/>
  <c r="AZ18" i="3"/>
  <c r="K11" i="6"/>
  <c r="F18" i="19"/>
  <c r="E17" i="22"/>
  <c r="D18" i="18"/>
  <c r="L18" i="22"/>
  <c r="J17" i="28"/>
  <c r="H13" i="26"/>
  <c r="O17" i="3"/>
  <c r="BB17" i="3"/>
  <c r="D17" i="1"/>
  <c r="H32" i="1"/>
  <c r="C35" i="1"/>
  <c r="E31" i="1"/>
  <c r="AG18" i="3"/>
  <c r="E29" i="1"/>
  <c r="F39" i="1"/>
  <c r="F50" i="1" s="1"/>
  <c r="AM17" i="3"/>
  <c r="AM19" i="3" s="1"/>
  <c r="G29" i="1"/>
  <c r="G18" i="2"/>
  <c r="D38" i="1"/>
  <c r="AO17" i="3"/>
  <c r="CM15" i="3"/>
  <c r="H34" i="1"/>
  <c r="AZ17" i="3"/>
  <c r="BB18" i="3"/>
  <c r="H70" i="1"/>
  <c r="C74" i="1"/>
  <c r="H86" i="1"/>
  <c r="H101" i="1"/>
  <c r="H116" i="1"/>
  <c r="C117" i="1"/>
  <c r="D130" i="1"/>
  <c r="D132" i="1" s="1"/>
  <c r="BF17" i="3"/>
  <c r="E76" i="1"/>
  <c r="CP10" i="3"/>
  <c r="AP18" i="3"/>
  <c r="CI17" i="3"/>
  <c r="K18" i="3"/>
  <c r="N18" i="6"/>
  <c r="I17" i="6"/>
  <c r="I19" i="6" s="1"/>
  <c r="H7" i="6"/>
  <c r="F8" i="24"/>
  <c r="N17" i="14"/>
  <c r="F15" i="27"/>
  <c r="L11" i="25"/>
  <c r="K13" i="28"/>
  <c r="S18" i="4"/>
  <c r="H8" i="6"/>
  <c r="D18" i="9"/>
  <c r="G8" i="11"/>
  <c r="M12" i="22"/>
  <c r="G17" i="28"/>
  <c r="F17" i="21"/>
  <c r="F19" i="21" s="1"/>
  <c r="K12" i="28"/>
  <c r="Q18" i="3"/>
  <c r="H18" i="22"/>
  <c r="R13" i="19"/>
  <c r="E17" i="7"/>
  <c r="E18" i="14"/>
  <c r="I17" i="28"/>
  <c r="H7" i="28"/>
  <c r="G17" i="29"/>
  <c r="H18" i="19"/>
  <c r="K11" i="28"/>
  <c r="N16" i="4"/>
  <c r="K16" i="4" s="1"/>
  <c r="U16" i="4" s="1"/>
  <c r="N17" i="13"/>
  <c r="BS17" i="3"/>
  <c r="BL18" i="3"/>
  <c r="D17" i="5"/>
  <c r="I7" i="5"/>
  <c r="Q12" i="4"/>
  <c r="K12" i="6"/>
  <c r="M17" i="6"/>
  <c r="D17" i="22"/>
  <c r="M7" i="22"/>
  <c r="G18" i="22"/>
  <c r="BF18" i="3"/>
  <c r="D17" i="6"/>
  <c r="L18" i="19"/>
  <c r="E18" i="27"/>
  <c r="J17" i="19"/>
  <c r="G17" i="22"/>
  <c r="H12" i="26"/>
  <c r="P18" i="14"/>
  <c r="F10" i="24"/>
  <c r="F8" i="7"/>
  <c r="M16" i="22"/>
  <c r="I17" i="13"/>
  <c r="G18" i="19"/>
  <c r="G18" i="25"/>
  <c r="K17" i="14"/>
  <c r="F17" i="19"/>
  <c r="F12" i="24"/>
  <c r="D10" i="3"/>
  <c r="G18" i="3"/>
  <c r="CT17" i="3"/>
  <c r="L18" i="4"/>
  <c r="G17" i="3"/>
  <c r="CL18" i="3"/>
  <c r="L18" i="14"/>
  <c r="F78" i="1"/>
  <c r="BI17" i="3"/>
  <c r="D16" i="3"/>
  <c r="BW18" i="3"/>
  <c r="CP12" i="3"/>
  <c r="H17" i="19"/>
  <c r="CE17" i="3"/>
  <c r="J17" i="4"/>
  <c r="I11" i="5"/>
  <c r="N18" i="13"/>
  <c r="H10" i="15"/>
  <c r="K15" i="6"/>
  <c r="S18" i="14"/>
  <c r="F17" i="20"/>
  <c r="F18" i="22"/>
  <c r="BR18" i="3"/>
  <c r="P17" i="4"/>
  <c r="F17" i="22"/>
  <c r="H8" i="28"/>
  <c r="H16" i="21"/>
  <c r="F10" i="27"/>
  <c r="D9" i="13"/>
  <c r="O9" i="13" s="1"/>
  <c r="E18" i="24"/>
  <c r="F12" i="7"/>
  <c r="E18" i="21"/>
  <c r="F18" i="25"/>
  <c r="R15" i="19"/>
  <c r="J18" i="29"/>
  <c r="V8" i="14"/>
  <c r="E17" i="27"/>
  <c r="E17" i="29"/>
  <c r="Z18" i="3"/>
  <c r="T17" i="4"/>
  <c r="V11" i="14"/>
  <c r="I17" i="3"/>
  <c r="M18" i="3"/>
  <c r="I13" i="2"/>
  <c r="AE18" i="3"/>
  <c r="N13" i="4"/>
  <c r="H11" i="6"/>
  <c r="I17" i="25"/>
  <c r="CM10" i="3"/>
  <c r="AC18" i="3"/>
  <c r="D17" i="10"/>
  <c r="F15" i="7"/>
  <c r="K14" i="28"/>
  <c r="L18" i="28"/>
  <c r="J18" i="22"/>
  <c r="D16" i="13"/>
  <c r="O16" i="13" s="1"/>
  <c r="E17" i="16"/>
  <c r="E19" i="16" s="1"/>
  <c r="H18" i="20"/>
  <c r="I18" i="20"/>
  <c r="H17" i="29"/>
  <c r="G18" i="21"/>
  <c r="D18" i="28"/>
  <c r="J12" i="20"/>
  <c r="H8" i="26"/>
  <c r="E69" i="1"/>
  <c r="BG18" i="3"/>
  <c r="G130" i="1"/>
  <c r="G132" i="1" s="1"/>
  <c r="V17" i="3"/>
  <c r="AD18" i="3"/>
  <c r="E18" i="2"/>
  <c r="AU18" i="3"/>
  <c r="H12" i="6"/>
  <c r="AO18" i="3"/>
  <c r="R12" i="19"/>
  <c r="D18" i="8"/>
  <c r="D17" i="17"/>
  <c r="F14" i="24"/>
  <c r="D18" i="24"/>
  <c r="E17" i="14"/>
  <c r="H10" i="28"/>
  <c r="F15" i="24"/>
  <c r="K12" i="29"/>
  <c r="R7" i="19"/>
  <c r="D17" i="19"/>
  <c r="J17" i="29"/>
  <c r="G17" i="21"/>
  <c r="L13" i="25"/>
  <c r="K13" i="29"/>
  <c r="E100" i="1"/>
  <c r="BU17" i="3"/>
  <c r="BU19" i="3" s="1"/>
  <c r="G17" i="5"/>
  <c r="S18" i="3"/>
  <c r="BO18" i="3"/>
  <c r="CB18" i="3"/>
  <c r="CC18" i="3"/>
  <c r="BO17" i="3"/>
  <c r="H18" i="1"/>
  <c r="C17" i="1"/>
  <c r="Z17" i="3"/>
  <c r="Z19" i="3" s="1"/>
  <c r="AF18" i="3"/>
  <c r="F17" i="1"/>
  <c r="F14" i="1" s="1"/>
  <c r="F24" i="1" s="1"/>
  <c r="H13" i="1"/>
  <c r="Q13" i="4"/>
  <c r="K13" i="4" s="1"/>
  <c r="U13" i="4" s="1"/>
  <c r="AN17" i="3"/>
  <c r="E27" i="1"/>
  <c r="G27" i="1"/>
  <c r="CF18" i="3"/>
  <c r="BD17" i="3"/>
  <c r="CG18" i="3"/>
  <c r="H67" i="1"/>
  <c r="H83" i="1"/>
  <c r="H96" i="1"/>
  <c r="H110" i="1"/>
  <c r="H125" i="1"/>
  <c r="AE17" i="3"/>
  <c r="F12" i="16"/>
  <c r="D100" i="1"/>
  <c r="S17" i="3"/>
  <c r="BD18" i="3"/>
  <c r="G18" i="6"/>
  <c r="CH17" i="3"/>
  <c r="G17" i="2"/>
  <c r="BV18" i="3"/>
  <c r="AJ17" i="3"/>
  <c r="X17" i="3"/>
  <c r="X19" i="3" s="1"/>
  <c r="AS18" i="3"/>
  <c r="D12" i="3"/>
  <c r="CA18" i="3"/>
  <c r="I17" i="4"/>
  <c r="I18" i="6"/>
  <c r="H14" i="6"/>
  <c r="M18" i="14"/>
  <c r="K17" i="3"/>
  <c r="D18" i="4"/>
  <c r="N18" i="14"/>
  <c r="BA18" i="3"/>
  <c r="J7" i="20"/>
  <c r="D17" i="20"/>
  <c r="L17" i="4"/>
  <c r="L17" i="6"/>
  <c r="K7" i="6"/>
  <c r="E18" i="19"/>
  <c r="H16" i="15"/>
  <c r="D18" i="11"/>
  <c r="G14" i="11"/>
  <c r="F9" i="16"/>
  <c r="H12" i="15"/>
  <c r="E17" i="12"/>
  <c r="G17" i="19"/>
  <c r="G17" i="20"/>
  <c r="G19" i="20" s="1"/>
  <c r="H8" i="15"/>
  <c r="G9" i="11"/>
  <c r="Q17" i="14"/>
  <c r="K8" i="28"/>
  <c r="M10" i="22"/>
  <c r="E18" i="29"/>
  <c r="I18" i="13"/>
  <c r="P17" i="19"/>
  <c r="H10" i="21"/>
  <c r="H18" i="25"/>
  <c r="E18" i="12"/>
  <c r="E18" i="26"/>
  <c r="H18" i="29"/>
  <c r="I17" i="29"/>
  <c r="AF17" i="3"/>
  <c r="CM8" i="3"/>
  <c r="BT18" i="3"/>
  <c r="Q7" i="4"/>
  <c r="R17" i="4"/>
  <c r="CU17" i="3"/>
  <c r="I18" i="3"/>
  <c r="F74" i="1"/>
  <c r="F117" i="1"/>
  <c r="AW17" i="3"/>
  <c r="D18" i="10"/>
  <c r="AX17" i="3"/>
  <c r="BI18" i="3"/>
  <c r="CP14" i="3"/>
  <c r="CQ18" i="3"/>
  <c r="N8" i="4"/>
  <c r="W17" i="3"/>
  <c r="P18" i="4"/>
  <c r="J18" i="6"/>
  <c r="BM18" i="3"/>
  <c r="F9" i="27"/>
  <c r="K8" i="6"/>
  <c r="R16" i="19"/>
  <c r="F13" i="12"/>
  <c r="K18" i="19"/>
  <c r="F10" i="16"/>
  <c r="H17" i="13"/>
  <c r="F13" i="24"/>
  <c r="F12" i="12"/>
  <c r="G12" i="11"/>
  <c r="F18" i="13"/>
  <c r="M17" i="19"/>
  <c r="M15" i="22"/>
  <c r="I17" i="14"/>
  <c r="D17" i="27"/>
  <c r="F7" i="27"/>
  <c r="K17" i="13"/>
  <c r="H7" i="15"/>
  <c r="D17" i="15"/>
  <c r="H17" i="25"/>
  <c r="K16" i="29"/>
  <c r="Y17" i="3"/>
  <c r="Y19" i="3" s="1"/>
  <c r="H18" i="13"/>
  <c r="H15" i="6"/>
  <c r="CP7" i="3"/>
  <c r="CQ17" i="3"/>
  <c r="I13" i="5"/>
  <c r="D18" i="16"/>
  <c r="F14" i="16"/>
  <c r="E17" i="5"/>
  <c r="F14" i="7"/>
  <c r="D18" i="7"/>
  <c r="E18" i="7"/>
  <c r="U18" i="14"/>
  <c r="I14" i="5"/>
  <c r="D18" i="5"/>
  <c r="F17" i="15"/>
  <c r="G18" i="14"/>
  <c r="M18" i="19"/>
  <c r="M18" i="28"/>
  <c r="F7" i="16"/>
  <c r="D17" i="16"/>
  <c r="D11" i="13"/>
  <c r="O11" i="13" s="1"/>
  <c r="D17" i="8"/>
  <c r="M9" i="22"/>
  <c r="F17" i="26"/>
  <c r="D17" i="25"/>
  <c r="L7" i="25"/>
  <c r="F18" i="29"/>
  <c r="E17" i="24"/>
  <c r="H12" i="28"/>
  <c r="F93" i="1"/>
  <c r="F115" i="1"/>
  <c r="F130" i="1"/>
  <c r="F132" i="1" s="1"/>
  <c r="H17" i="3"/>
  <c r="AQ18" i="3"/>
  <c r="F15" i="12"/>
  <c r="L18" i="3"/>
  <c r="J17" i="3"/>
  <c r="AY17" i="3"/>
  <c r="V12" i="14"/>
  <c r="H16" i="6"/>
  <c r="J17" i="6"/>
  <c r="R8" i="19"/>
  <c r="D14" i="3"/>
  <c r="E18" i="3"/>
  <c r="L9" i="25"/>
  <c r="H12" i="21"/>
  <c r="I16" i="5"/>
  <c r="F18" i="11"/>
  <c r="E18" i="5"/>
  <c r="I18" i="22"/>
  <c r="K11" i="29"/>
  <c r="F11" i="16"/>
  <c r="J11" i="20"/>
  <c r="D18" i="23"/>
  <c r="D12" i="13"/>
  <c r="O12" i="13" s="1"/>
  <c r="D18" i="14"/>
  <c r="V14" i="14"/>
  <c r="H16" i="26"/>
  <c r="H7" i="26"/>
  <c r="D17" i="26"/>
  <c r="F16" i="24"/>
  <c r="J18" i="14"/>
  <c r="G18" i="29"/>
  <c r="F17" i="13"/>
  <c r="R10" i="19"/>
  <c r="D17" i="21"/>
  <c r="H7" i="21"/>
  <c r="E17" i="26"/>
  <c r="G13" i="11"/>
  <c r="E17" i="25"/>
  <c r="K15" i="28"/>
  <c r="AK17" i="3"/>
  <c r="BZ18" i="3"/>
  <c r="AL17" i="3"/>
  <c r="BJ18" i="3"/>
  <c r="S17" i="14"/>
  <c r="H10" i="6"/>
  <c r="AN18" i="3"/>
  <c r="I9" i="5"/>
  <c r="CM11" i="3"/>
  <c r="Q8" i="4"/>
  <c r="Q16" i="4"/>
  <c r="K13" i="6"/>
  <c r="H11" i="15"/>
  <c r="M13" i="22"/>
  <c r="M18" i="6"/>
  <c r="J17" i="14"/>
  <c r="D18" i="27"/>
  <c r="F14" i="27"/>
  <c r="L17" i="14"/>
  <c r="CM16" i="3"/>
  <c r="CJ16" i="3" s="1"/>
  <c r="J18" i="4"/>
  <c r="D17" i="12"/>
  <c r="F7" i="12"/>
  <c r="V13" i="14"/>
  <c r="J14" i="20"/>
  <c r="D18" i="20"/>
  <c r="O17" i="14"/>
  <c r="L12" i="25"/>
  <c r="R9" i="19"/>
  <c r="H15" i="26"/>
  <c r="F15" i="16"/>
  <c r="N18" i="19"/>
  <c r="H17" i="22"/>
  <c r="H19" i="22" s="1"/>
  <c r="H16" i="28"/>
  <c r="E17" i="13"/>
  <c r="D7" i="13"/>
  <c r="H9" i="21"/>
  <c r="L8" i="25"/>
  <c r="F17" i="14"/>
  <c r="Q18" i="14"/>
  <c r="F17" i="29"/>
  <c r="F19" i="29" s="1"/>
  <c r="L14" i="25"/>
  <c r="D18" i="25"/>
  <c r="G7" i="11"/>
  <c r="D17" i="11"/>
  <c r="H18" i="14"/>
  <c r="J10" i="20"/>
  <c r="K10" i="28"/>
  <c r="Q17" i="19"/>
  <c r="D18" i="22"/>
  <c r="M14" i="22"/>
  <c r="H11" i="26"/>
  <c r="E18" i="15"/>
  <c r="F18" i="28"/>
  <c r="H13" i="28"/>
  <c r="E13" i="28" s="1"/>
  <c r="N13" i="28" s="1"/>
  <c r="F12" i="27"/>
  <c r="F17" i="5"/>
  <c r="L18" i="6"/>
  <c r="K14" i="6"/>
  <c r="F8" i="16"/>
  <c r="E17" i="15"/>
  <c r="CP13" i="3"/>
  <c r="D17" i="4"/>
  <c r="F14" i="12"/>
  <c r="D18" i="12"/>
  <c r="F18" i="14"/>
  <c r="H13" i="21"/>
  <c r="F10" i="7"/>
  <c r="Q18" i="19"/>
  <c r="F18" i="20"/>
  <c r="F17" i="28"/>
  <c r="F8" i="12"/>
  <c r="K9" i="29"/>
  <c r="D8" i="13"/>
  <c r="O8" i="13" s="1"/>
  <c r="R17" i="14"/>
  <c r="H14" i="21"/>
  <c r="D18" i="21"/>
  <c r="K17" i="22"/>
  <c r="D18" i="29"/>
  <c r="K14" i="29"/>
  <c r="G10" i="11"/>
  <c r="T18" i="14"/>
  <c r="D17" i="23"/>
  <c r="D18" i="26"/>
  <c r="H14" i="26"/>
  <c r="I18" i="19"/>
  <c r="K8" i="29"/>
  <c r="J18" i="28"/>
  <c r="F16" i="27"/>
  <c r="I18" i="28"/>
  <c r="H14" i="28"/>
  <c r="K16" i="28"/>
  <c r="D17" i="28"/>
  <c r="I18" i="29"/>
  <c r="BX17" i="3"/>
  <c r="T18" i="4"/>
  <c r="BY17" i="3"/>
  <c r="N12" i="4"/>
  <c r="H13" i="6"/>
  <c r="D18" i="17"/>
  <c r="BX18" i="3"/>
  <c r="I15" i="5"/>
  <c r="E17" i="11"/>
  <c r="F11" i="12"/>
  <c r="Q10" i="4"/>
  <c r="K16" i="6"/>
  <c r="H17" i="14"/>
  <c r="G18" i="28"/>
  <c r="F7" i="7"/>
  <c r="D17" i="7"/>
  <c r="K15" i="29"/>
  <c r="V18" i="3"/>
  <c r="E17" i="4"/>
  <c r="J9" i="20"/>
  <c r="H9" i="26"/>
  <c r="K17" i="25"/>
  <c r="F16" i="12"/>
  <c r="O18" i="14"/>
  <c r="K17" i="19"/>
  <c r="H17" i="20"/>
  <c r="M11" i="22"/>
  <c r="D10" i="13"/>
  <c r="O10" i="13" s="1"/>
  <c r="H13" i="15"/>
  <c r="I17" i="22"/>
  <c r="V9" i="14"/>
  <c r="P18" i="19"/>
  <c r="J17" i="22"/>
  <c r="H10" i="26"/>
  <c r="L17" i="22"/>
  <c r="G16" i="11"/>
  <c r="U17" i="14"/>
  <c r="R11" i="19"/>
  <c r="H15" i="28"/>
  <c r="F13" i="27"/>
  <c r="F17" i="11"/>
  <c r="I18" i="25"/>
  <c r="E18" i="25"/>
  <c r="K7" i="29"/>
  <c r="D17" i="29"/>
  <c r="I19" i="3" l="1"/>
  <c r="BE19" i="3"/>
  <c r="CJ11" i="3"/>
  <c r="CJ14" i="3"/>
  <c r="CV14" i="3" s="1"/>
  <c r="C14" i="1"/>
  <c r="C24" i="1" s="1"/>
  <c r="E15" i="28"/>
  <c r="N15" i="28" s="1"/>
  <c r="G19" i="2"/>
  <c r="H19" i="14"/>
  <c r="K8" i="4"/>
  <c r="U8" i="4" s="1"/>
  <c r="BD19" i="3"/>
  <c r="K18" i="28"/>
  <c r="H19" i="20"/>
  <c r="J19" i="29"/>
  <c r="CJ10" i="3"/>
  <c r="CV10" i="3" s="1"/>
  <c r="E19" i="27"/>
  <c r="F19" i="22"/>
  <c r="AE19" i="3"/>
  <c r="K19" i="19"/>
  <c r="D19" i="10"/>
  <c r="H19" i="25"/>
  <c r="CO19" i="3"/>
  <c r="D19" i="15"/>
  <c r="H19" i="13"/>
  <c r="BO19" i="3"/>
  <c r="D19" i="19"/>
  <c r="K14" i="4"/>
  <c r="U14" i="4" s="1"/>
  <c r="CR19" i="3"/>
  <c r="CD19" i="3"/>
  <c r="L19" i="3"/>
  <c r="BQ19" i="3"/>
  <c r="CH19" i="3"/>
  <c r="CE19" i="3"/>
  <c r="D19" i="11"/>
  <c r="E19" i="26"/>
  <c r="D19" i="16"/>
  <c r="S19" i="3"/>
  <c r="AH19" i="3"/>
  <c r="BJ19" i="3"/>
  <c r="E10" i="28"/>
  <c r="N10" i="28" s="1"/>
  <c r="R19" i="4"/>
  <c r="K15" i="4"/>
  <c r="U15" i="4" s="1"/>
  <c r="D19" i="8"/>
  <c r="G19" i="14"/>
  <c r="K19" i="3"/>
  <c r="AZ19" i="3"/>
  <c r="U19" i="14"/>
  <c r="T19" i="4"/>
  <c r="G19" i="3"/>
  <c r="H19" i="4"/>
  <c r="H120" i="1"/>
  <c r="J120" i="1" s="1"/>
  <c r="F18" i="24"/>
  <c r="CU19" i="3"/>
  <c r="P19" i="19"/>
  <c r="D19" i="22"/>
  <c r="F17" i="24"/>
  <c r="M19" i="28"/>
  <c r="Q19" i="19"/>
  <c r="W19" i="3"/>
  <c r="G18" i="11"/>
  <c r="G19" i="21"/>
  <c r="E8" i="28"/>
  <c r="N8" i="28" s="1"/>
  <c r="G19" i="15"/>
  <c r="K19" i="25"/>
  <c r="CJ9" i="3"/>
  <c r="CV9" i="3" s="1"/>
  <c r="E19" i="5"/>
  <c r="K19" i="22"/>
  <c r="L18" i="25"/>
  <c r="E10" i="6"/>
  <c r="O10" i="6" s="1"/>
  <c r="CK19" i="3"/>
  <c r="BA19" i="3"/>
  <c r="H20" i="1"/>
  <c r="N20" i="1" s="1"/>
  <c r="CC19" i="3"/>
  <c r="AD19" i="3"/>
  <c r="BM19" i="3"/>
  <c r="Q17" i="4"/>
  <c r="H18" i="28"/>
  <c r="I19" i="22"/>
  <c r="F19" i="13"/>
  <c r="J19" i="6"/>
  <c r="AX19" i="3"/>
  <c r="I19" i="29"/>
  <c r="L19" i="6"/>
  <c r="O19" i="3"/>
  <c r="E19" i="19"/>
  <c r="I19" i="20"/>
  <c r="M19" i="4"/>
  <c r="CJ15" i="3"/>
  <c r="CV15" i="3" s="1"/>
  <c r="F19" i="25"/>
  <c r="CB19" i="3"/>
  <c r="E12" i="6"/>
  <c r="O12" i="6" s="1"/>
  <c r="F19" i="11"/>
  <c r="E13" i="6"/>
  <c r="O13" i="6" s="1"/>
  <c r="H18" i="21"/>
  <c r="F18" i="12"/>
  <c r="J19" i="14"/>
  <c r="BI19" i="3"/>
  <c r="K19" i="14"/>
  <c r="BS19" i="3"/>
  <c r="H117" i="1"/>
  <c r="J117" i="1" s="1"/>
  <c r="S19" i="4"/>
  <c r="K9" i="4"/>
  <c r="U9" i="4" s="1"/>
  <c r="AG19" i="3"/>
  <c r="AP19" i="3"/>
  <c r="H19" i="3"/>
  <c r="AB19" i="3"/>
  <c r="L19" i="14"/>
  <c r="M19" i="14"/>
  <c r="U19" i="3"/>
  <c r="K12" i="4"/>
  <c r="U12" i="4" s="1"/>
  <c r="F19" i="15"/>
  <c r="I19" i="14"/>
  <c r="E19" i="14"/>
  <c r="N19" i="13"/>
  <c r="J19" i="28"/>
  <c r="G14" i="1"/>
  <c r="G24" i="1" s="1"/>
  <c r="G131" i="1" s="1"/>
  <c r="G133" i="1" s="1"/>
  <c r="H19" i="2"/>
  <c r="O82" i="1"/>
  <c r="N82" i="1"/>
  <c r="M82" i="1"/>
  <c r="L82" i="1"/>
  <c r="K82" i="1"/>
  <c r="J82" i="1"/>
  <c r="D131" i="1"/>
  <c r="D133" i="1" s="1"/>
  <c r="H17" i="21"/>
  <c r="AV19" i="3"/>
  <c r="J68" i="1"/>
  <c r="M68" i="1"/>
  <c r="L68" i="1"/>
  <c r="O68" i="1"/>
  <c r="K68" i="1"/>
  <c r="N68" i="1"/>
  <c r="O42" i="1"/>
  <c r="K42" i="1"/>
  <c r="L42" i="1"/>
  <c r="N42" i="1"/>
  <c r="M42" i="1"/>
  <c r="J42" i="1"/>
  <c r="O62" i="1"/>
  <c r="N62" i="1"/>
  <c r="M62" i="1"/>
  <c r="K62" i="1"/>
  <c r="J62" i="1"/>
  <c r="L62" i="1"/>
  <c r="D19" i="24"/>
  <c r="F18" i="7"/>
  <c r="D19" i="17"/>
  <c r="D19" i="6"/>
  <c r="O84" i="1"/>
  <c r="L84" i="1"/>
  <c r="J84" i="1"/>
  <c r="K84" i="1"/>
  <c r="M84" i="1"/>
  <c r="N84" i="1"/>
  <c r="K90" i="1"/>
  <c r="O90" i="1"/>
  <c r="J90" i="1"/>
  <c r="N90" i="1"/>
  <c r="M90" i="1"/>
  <c r="L90" i="1"/>
  <c r="L108" i="1"/>
  <c r="K108" i="1"/>
  <c r="J108" i="1"/>
  <c r="O108" i="1"/>
  <c r="N108" i="1"/>
  <c r="M108" i="1"/>
  <c r="L61" i="1"/>
  <c r="J61" i="1"/>
  <c r="K61" i="1"/>
  <c r="O61" i="1"/>
  <c r="N61" i="1"/>
  <c r="M61" i="1"/>
  <c r="K127" i="1"/>
  <c r="O127" i="1"/>
  <c r="J127" i="1"/>
  <c r="N127" i="1"/>
  <c r="M127" i="1"/>
  <c r="L127" i="1"/>
  <c r="L114" i="1"/>
  <c r="J114" i="1"/>
  <c r="O114" i="1"/>
  <c r="K114" i="1"/>
  <c r="M114" i="1"/>
  <c r="N114" i="1"/>
  <c r="J45" i="1"/>
  <c r="N45" i="1"/>
  <c r="O45" i="1"/>
  <c r="M45" i="1"/>
  <c r="L45" i="1"/>
  <c r="K45" i="1"/>
  <c r="S19" i="14"/>
  <c r="F17" i="16"/>
  <c r="E14" i="6"/>
  <c r="H18" i="6"/>
  <c r="E11" i="28"/>
  <c r="N11" i="28" s="1"/>
  <c r="V17" i="14"/>
  <c r="O21" i="1"/>
  <c r="N21" i="1"/>
  <c r="M21" i="1"/>
  <c r="K21" i="1"/>
  <c r="J21" i="1"/>
  <c r="L21" i="1"/>
  <c r="CF19" i="3"/>
  <c r="K89" i="1"/>
  <c r="N89" i="1"/>
  <c r="M89" i="1"/>
  <c r="L89" i="1"/>
  <c r="J89" i="1"/>
  <c r="O89" i="1"/>
  <c r="M112" i="1"/>
  <c r="L112" i="1"/>
  <c r="K112" i="1"/>
  <c r="J112" i="1"/>
  <c r="O112" i="1"/>
  <c r="N112" i="1"/>
  <c r="J75" i="1"/>
  <c r="O75" i="1"/>
  <c r="N75" i="1"/>
  <c r="M75" i="1"/>
  <c r="K75" i="1"/>
  <c r="L75" i="1"/>
  <c r="E12" i="28"/>
  <c r="N12" i="28" s="1"/>
  <c r="K19" i="13"/>
  <c r="H74" i="1"/>
  <c r="H19" i="5"/>
  <c r="H93" i="1"/>
  <c r="L77" i="1"/>
  <c r="J77" i="1"/>
  <c r="M77" i="1"/>
  <c r="O77" i="1"/>
  <c r="K77" i="1"/>
  <c r="N77" i="1"/>
  <c r="N48" i="1"/>
  <c r="O48" i="1"/>
  <c r="M48" i="1"/>
  <c r="J48" i="1"/>
  <c r="L48" i="1"/>
  <c r="K48" i="1"/>
  <c r="H76" i="1"/>
  <c r="M95" i="1"/>
  <c r="J95" i="1"/>
  <c r="N95" i="1"/>
  <c r="O95" i="1"/>
  <c r="L95" i="1"/>
  <c r="K95" i="1"/>
  <c r="E19" i="15"/>
  <c r="O19" i="14"/>
  <c r="M19" i="13"/>
  <c r="K104" i="1"/>
  <c r="J104" i="1"/>
  <c r="O104" i="1"/>
  <c r="M104" i="1"/>
  <c r="N104" i="1"/>
  <c r="L104" i="1"/>
  <c r="CG19" i="3"/>
  <c r="H78" i="1"/>
  <c r="H19" i="29"/>
  <c r="D19" i="9"/>
  <c r="J28" i="1"/>
  <c r="N28" i="1"/>
  <c r="M28" i="1"/>
  <c r="L28" i="1"/>
  <c r="O28" i="1"/>
  <c r="K28" i="1"/>
  <c r="N17" i="4"/>
  <c r="D19" i="23"/>
  <c r="F19" i="28"/>
  <c r="K18" i="6"/>
  <c r="J18" i="20"/>
  <c r="AK19" i="3"/>
  <c r="AY19" i="3"/>
  <c r="CQ19" i="3"/>
  <c r="AW19" i="3"/>
  <c r="L19" i="4"/>
  <c r="AN19" i="3"/>
  <c r="E11" i="6"/>
  <c r="O11" i="6" s="1"/>
  <c r="P19" i="4"/>
  <c r="H19" i="19"/>
  <c r="I19" i="28"/>
  <c r="E8" i="6"/>
  <c r="O8" i="6" s="1"/>
  <c r="H35" i="1"/>
  <c r="R18" i="19"/>
  <c r="BR19" i="3"/>
  <c r="N19" i="6"/>
  <c r="AT19" i="3"/>
  <c r="AR19" i="3"/>
  <c r="F19" i="6"/>
  <c r="K17" i="28"/>
  <c r="R19" i="3"/>
  <c r="L56" i="1"/>
  <c r="K56" i="1"/>
  <c r="J56" i="1"/>
  <c r="N56" i="1"/>
  <c r="M56" i="1"/>
  <c r="O56" i="1"/>
  <c r="D17" i="3"/>
  <c r="CA19" i="3"/>
  <c r="AC19" i="3"/>
  <c r="P19" i="3"/>
  <c r="L25" i="1"/>
  <c r="N25" i="1"/>
  <c r="O25" i="1"/>
  <c r="M25" i="1"/>
  <c r="K25" i="1"/>
  <c r="J25" i="1"/>
  <c r="M72" i="1"/>
  <c r="L72" i="1"/>
  <c r="K72" i="1"/>
  <c r="J72" i="1"/>
  <c r="N72" i="1"/>
  <c r="O72" i="1"/>
  <c r="N54" i="1"/>
  <c r="J54" i="1"/>
  <c r="O54" i="1"/>
  <c r="K54" i="1"/>
  <c r="M54" i="1"/>
  <c r="L54" i="1"/>
  <c r="N12" i="2"/>
  <c r="M12" i="2"/>
  <c r="K12" i="2"/>
  <c r="L12" i="2"/>
  <c r="P12" i="2"/>
  <c r="O12" i="2"/>
  <c r="D19" i="2"/>
  <c r="M107" i="1"/>
  <c r="L107" i="1"/>
  <c r="K107" i="1"/>
  <c r="O107" i="1"/>
  <c r="N107" i="1"/>
  <c r="J107" i="1"/>
  <c r="M83" i="1"/>
  <c r="L83" i="1"/>
  <c r="K83" i="1"/>
  <c r="J83" i="1"/>
  <c r="O83" i="1"/>
  <c r="N83" i="1"/>
  <c r="N113" i="1"/>
  <c r="M113" i="1"/>
  <c r="K113" i="1"/>
  <c r="L113" i="1"/>
  <c r="J113" i="1"/>
  <c r="O113" i="1"/>
  <c r="L64" i="1"/>
  <c r="K64" i="1"/>
  <c r="J64" i="1"/>
  <c r="O64" i="1"/>
  <c r="N64" i="1"/>
  <c r="M64" i="1"/>
  <c r="O40" i="1"/>
  <c r="N40" i="1"/>
  <c r="M40" i="1"/>
  <c r="K40" i="1"/>
  <c r="L40" i="1"/>
  <c r="J40" i="1"/>
  <c r="N53" i="1"/>
  <c r="M53" i="1"/>
  <c r="L53" i="1"/>
  <c r="O53" i="1"/>
  <c r="K53" i="1"/>
  <c r="J53" i="1"/>
  <c r="L63" i="1"/>
  <c r="K63" i="1"/>
  <c r="J63" i="1"/>
  <c r="M63" i="1"/>
  <c r="O63" i="1"/>
  <c r="N63" i="1"/>
  <c r="M118" i="1"/>
  <c r="O118" i="1"/>
  <c r="L118" i="1"/>
  <c r="J118" i="1"/>
  <c r="N118" i="1"/>
  <c r="K118" i="1"/>
  <c r="C50" i="1"/>
  <c r="H50" i="1" s="1"/>
  <c r="H39" i="1"/>
  <c r="E14" i="28"/>
  <c r="J116" i="1"/>
  <c r="O116" i="1"/>
  <c r="L116" i="1"/>
  <c r="N116" i="1"/>
  <c r="K116" i="1"/>
  <c r="M116" i="1"/>
  <c r="M94" i="1"/>
  <c r="J94" i="1"/>
  <c r="O94" i="1"/>
  <c r="L94" i="1"/>
  <c r="K94" i="1"/>
  <c r="N94" i="1"/>
  <c r="I19" i="13"/>
  <c r="R19" i="14"/>
  <c r="CP18" i="3"/>
  <c r="CJ8" i="3"/>
  <c r="CV8" i="3" s="1"/>
  <c r="G19" i="25"/>
  <c r="O73" i="1"/>
  <c r="K73" i="1"/>
  <c r="N73" i="1"/>
  <c r="M73" i="1"/>
  <c r="L73" i="1"/>
  <c r="J73" i="1"/>
  <c r="CJ13" i="3"/>
  <c r="CV13" i="3" s="1"/>
  <c r="Q19" i="14"/>
  <c r="M18" i="1"/>
  <c r="L18" i="1"/>
  <c r="K18" i="1"/>
  <c r="J18" i="1"/>
  <c r="N18" i="1"/>
  <c r="O18" i="1"/>
  <c r="M17" i="22"/>
  <c r="E19" i="22"/>
  <c r="N8" i="2"/>
  <c r="L8" i="2"/>
  <c r="O8" i="2"/>
  <c r="K8" i="2"/>
  <c r="P8" i="2"/>
  <c r="M8" i="2"/>
  <c r="L15" i="1"/>
  <c r="O15" i="1"/>
  <c r="K15" i="1"/>
  <c r="J15" i="1"/>
  <c r="M15" i="1"/>
  <c r="N15" i="1"/>
  <c r="H105" i="1"/>
  <c r="K30" i="1"/>
  <c r="J30" i="1"/>
  <c r="N30" i="1"/>
  <c r="L30" i="1"/>
  <c r="O30" i="1"/>
  <c r="M30" i="1"/>
  <c r="AI19" i="3"/>
  <c r="J126" i="1"/>
  <c r="O126" i="1"/>
  <c r="K126" i="1"/>
  <c r="L126" i="1"/>
  <c r="N126" i="1"/>
  <c r="M126" i="1"/>
  <c r="H18" i="15"/>
  <c r="AL19" i="3"/>
  <c r="F17" i="27"/>
  <c r="I19" i="4"/>
  <c r="J19" i="4"/>
  <c r="G19" i="29"/>
  <c r="K58" i="1"/>
  <c r="O58" i="1"/>
  <c r="J58" i="1"/>
  <c r="M58" i="1"/>
  <c r="L58" i="1"/>
  <c r="N58" i="1"/>
  <c r="Q19" i="3"/>
  <c r="BX19" i="3"/>
  <c r="K7" i="4"/>
  <c r="F19" i="3"/>
  <c r="M55" i="1"/>
  <c r="O55" i="1"/>
  <c r="L55" i="1"/>
  <c r="J55" i="1"/>
  <c r="N55" i="1"/>
  <c r="K55" i="1"/>
  <c r="M87" i="1"/>
  <c r="J87" i="1"/>
  <c r="O87" i="1"/>
  <c r="N87" i="1"/>
  <c r="L87" i="1"/>
  <c r="K87" i="1"/>
  <c r="E9" i="6"/>
  <c r="O9" i="6" s="1"/>
  <c r="L19" i="19"/>
  <c r="AU19" i="3"/>
  <c r="H27" i="1"/>
  <c r="D19" i="29"/>
  <c r="J19" i="22"/>
  <c r="D17" i="13"/>
  <c r="O7" i="13"/>
  <c r="J19" i="3"/>
  <c r="L17" i="25"/>
  <c r="I18" i="5"/>
  <c r="CP17" i="3"/>
  <c r="G19" i="19"/>
  <c r="D19" i="20"/>
  <c r="L125" i="1"/>
  <c r="N125" i="1"/>
  <c r="M125" i="1"/>
  <c r="J125" i="1"/>
  <c r="O125" i="1"/>
  <c r="K125" i="1"/>
  <c r="CJ12" i="3"/>
  <c r="CV12" i="3" s="1"/>
  <c r="G19" i="22"/>
  <c r="M34" i="1"/>
  <c r="L34" i="1"/>
  <c r="O34" i="1"/>
  <c r="N34" i="1"/>
  <c r="K34" i="1"/>
  <c r="J34" i="1"/>
  <c r="K32" i="1"/>
  <c r="J32" i="1"/>
  <c r="O32" i="1"/>
  <c r="N32" i="1"/>
  <c r="M32" i="1"/>
  <c r="L32" i="1"/>
  <c r="O19" i="19"/>
  <c r="O11" i="2"/>
  <c r="K11" i="2"/>
  <c r="L11" i="2"/>
  <c r="P11" i="2"/>
  <c r="M11" i="2"/>
  <c r="N11" i="2"/>
  <c r="J124" i="1"/>
  <c r="M124" i="1"/>
  <c r="L124" i="1"/>
  <c r="K124" i="1"/>
  <c r="O124" i="1"/>
  <c r="N124" i="1"/>
  <c r="M10" i="2"/>
  <c r="K10" i="2"/>
  <c r="P10" i="2"/>
  <c r="L10" i="2"/>
  <c r="O10" i="2"/>
  <c r="N10" i="2"/>
  <c r="J122" i="1"/>
  <c r="O122" i="1"/>
  <c r="N122" i="1"/>
  <c r="M122" i="1"/>
  <c r="K122" i="1"/>
  <c r="L122" i="1"/>
  <c r="L19" i="28"/>
  <c r="CL19" i="3"/>
  <c r="H130" i="1"/>
  <c r="C132" i="1"/>
  <c r="H132" i="1" s="1"/>
  <c r="O49" i="1"/>
  <c r="N49" i="1"/>
  <c r="M49" i="1"/>
  <c r="L49" i="1"/>
  <c r="J49" i="1"/>
  <c r="K49" i="1"/>
  <c r="E19" i="3"/>
  <c r="L52" i="1"/>
  <c r="O52" i="1"/>
  <c r="M52" i="1"/>
  <c r="K52" i="1"/>
  <c r="J52" i="1"/>
  <c r="N52" i="1"/>
  <c r="AS19" i="3"/>
  <c r="H38" i="1"/>
  <c r="E131" i="1"/>
  <c r="E133" i="1" s="1"/>
  <c r="T19" i="14"/>
  <c r="D19" i="18"/>
  <c r="BZ19" i="3"/>
  <c r="L19" i="13"/>
  <c r="M46" i="1"/>
  <c r="L46" i="1"/>
  <c r="K46" i="1"/>
  <c r="J46" i="1"/>
  <c r="O46" i="1"/>
  <c r="N46" i="1"/>
  <c r="O8" i="1"/>
  <c r="J8" i="1"/>
  <c r="N8" i="1"/>
  <c r="M8" i="1"/>
  <c r="K8" i="1"/>
  <c r="L8" i="1"/>
  <c r="L7" i="2"/>
  <c r="K7" i="2"/>
  <c r="I17" i="2"/>
  <c r="P7" i="2"/>
  <c r="N7" i="2"/>
  <c r="M7" i="2"/>
  <c r="O7" i="2"/>
  <c r="CV11" i="3"/>
  <c r="N81" i="1"/>
  <c r="M81" i="1"/>
  <c r="L81" i="1"/>
  <c r="K81" i="1"/>
  <c r="O81" i="1"/>
  <c r="J81" i="1"/>
  <c r="H12" i="1"/>
  <c r="L128" i="1"/>
  <c r="K128" i="1"/>
  <c r="J128" i="1"/>
  <c r="O128" i="1"/>
  <c r="M128" i="1"/>
  <c r="N128" i="1"/>
  <c r="O14" i="13"/>
  <c r="D18" i="13"/>
  <c r="O18" i="13" s="1"/>
  <c r="V18" i="14"/>
  <c r="J67" i="1"/>
  <c r="K67" i="1"/>
  <c r="O67" i="1"/>
  <c r="M67" i="1"/>
  <c r="L67" i="1"/>
  <c r="N67" i="1"/>
  <c r="J98" i="1"/>
  <c r="O98" i="1"/>
  <c r="N98" i="1"/>
  <c r="M98" i="1"/>
  <c r="L98" i="1"/>
  <c r="K98" i="1"/>
  <c r="L43" i="1"/>
  <c r="K43" i="1"/>
  <c r="J43" i="1"/>
  <c r="O43" i="1"/>
  <c r="N43" i="1"/>
  <c r="M43" i="1"/>
  <c r="N65" i="1"/>
  <c r="M65" i="1"/>
  <c r="O65" i="1"/>
  <c r="L65" i="1"/>
  <c r="K65" i="1"/>
  <c r="J65" i="1"/>
  <c r="H100" i="1"/>
  <c r="D19" i="7"/>
  <c r="M111" i="1"/>
  <c r="J111" i="1"/>
  <c r="O111" i="1"/>
  <c r="N111" i="1"/>
  <c r="L111" i="1"/>
  <c r="K111" i="1"/>
  <c r="D18" i="3"/>
  <c r="H17" i="6"/>
  <c r="N101" i="1"/>
  <c r="M101" i="1"/>
  <c r="K101" i="1"/>
  <c r="J101" i="1"/>
  <c r="O101" i="1"/>
  <c r="L101" i="1"/>
  <c r="BH19" i="3"/>
  <c r="N66" i="1"/>
  <c r="O66" i="1"/>
  <c r="M66" i="1"/>
  <c r="K66" i="1"/>
  <c r="J66" i="1"/>
  <c r="L66" i="1"/>
  <c r="O33" i="1"/>
  <c r="J33" i="1"/>
  <c r="N33" i="1"/>
  <c r="M33" i="1"/>
  <c r="K33" i="1"/>
  <c r="L33" i="1"/>
  <c r="J97" i="1"/>
  <c r="O97" i="1"/>
  <c r="K97" i="1"/>
  <c r="N97" i="1"/>
  <c r="L97" i="1"/>
  <c r="M97" i="1"/>
  <c r="D19" i="4"/>
  <c r="H17" i="15"/>
  <c r="H17" i="1"/>
  <c r="G19" i="28"/>
  <c r="G19" i="13"/>
  <c r="K22" i="1"/>
  <c r="L22" i="1"/>
  <c r="J22" i="1"/>
  <c r="O22" i="1"/>
  <c r="N22" i="1"/>
  <c r="M22" i="1"/>
  <c r="M10" i="1"/>
  <c r="L10" i="1"/>
  <c r="K10" i="1"/>
  <c r="J10" i="1"/>
  <c r="O10" i="1"/>
  <c r="N10" i="1"/>
  <c r="K57" i="1"/>
  <c r="J57" i="1"/>
  <c r="O57" i="1"/>
  <c r="N57" i="1"/>
  <c r="M57" i="1"/>
  <c r="L57" i="1"/>
  <c r="J79" i="1"/>
  <c r="O79" i="1"/>
  <c r="K79" i="1"/>
  <c r="M79" i="1"/>
  <c r="L79" i="1"/>
  <c r="N79" i="1"/>
  <c r="K47" i="1"/>
  <c r="J47" i="1"/>
  <c r="O47" i="1"/>
  <c r="N47" i="1"/>
  <c r="M47" i="1"/>
  <c r="L47" i="1"/>
  <c r="D19" i="14"/>
  <c r="BT19" i="3"/>
  <c r="N16" i="2"/>
  <c r="M16" i="2"/>
  <c r="K16" i="2"/>
  <c r="L16" i="2"/>
  <c r="P16" i="2"/>
  <c r="O16" i="2"/>
  <c r="M18" i="22"/>
  <c r="E16" i="6"/>
  <c r="O16" i="6" s="1"/>
  <c r="O37" i="1"/>
  <c r="M37" i="1"/>
  <c r="N37" i="1"/>
  <c r="L37" i="1"/>
  <c r="K37" i="1"/>
  <c r="J37" i="1"/>
  <c r="K91" i="1"/>
  <c r="N91" i="1"/>
  <c r="J91" i="1"/>
  <c r="O91" i="1"/>
  <c r="M91" i="1"/>
  <c r="L91" i="1"/>
  <c r="H29" i="1"/>
  <c r="L19" i="22"/>
  <c r="E19" i="24"/>
  <c r="D19" i="27"/>
  <c r="R17" i="19"/>
  <c r="CT19" i="3"/>
  <c r="M19" i="6"/>
  <c r="E7" i="28"/>
  <c r="H17" i="28"/>
  <c r="CI19" i="3"/>
  <c r="Q18" i="4"/>
  <c r="E7" i="6"/>
  <c r="G19" i="4"/>
  <c r="M92" i="1"/>
  <c r="O92" i="1"/>
  <c r="L92" i="1"/>
  <c r="J92" i="1"/>
  <c r="N92" i="1"/>
  <c r="K92" i="1"/>
  <c r="N80" i="1"/>
  <c r="M80" i="1"/>
  <c r="K80" i="1"/>
  <c r="L80" i="1"/>
  <c r="J80" i="1"/>
  <c r="O80" i="1"/>
  <c r="K17" i="29"/>
  <c r="E19" i="11"/>
  <c r="D19" i="28"/>
  <c r="F19" i="5"/>
  <c r="E19" i="13"/>
  <c r="F17" i="12"/>
  <c r="E19" i="25"/>
  <c r="D19" i="26"/>
  <c r="D19" i="25"/>
  <c r="E15" i="6"/>
  <c r="O15" i="6" s="1"/>
  <c r="M19" i="19"/>
  <c r="E19" i="12"/>
  <c r="J17" i="20"/>
  <c r="J110" i="1"/>
  <c r="O110" i="1"/>
  <c r="N110" i="1"/>
  <c r="K110" i="1"/>
  <c r="M110" i="1"/>
  <c r="L110" i="1"/>
  <c r="V19" i="3"/>
  <c r="J19" i="19"/>
  <c r="E19" i="7"/>
  <c r="N18" i="4"/>
  <c r="CS19" i="3"/>
  <c r="K23" i="1"/>
  <c r="J23" i="1"/>
  <c r="O23" i="1"/>
  <c r="M23" i="1"/>
  <c r="N23" i="1"/>
  <c r="L23" i="1"/>
  <c r="P19" i="14"/>
  <c r="H115" i="1"/>
  <c r="N19" i="19"/>
  <c r="H69" i="1"/>
  <c r="BK19" i="3"/>
  <c r="N103" i="1"/>
  <c r="J103" i="1"/>
  <c r="O103" i="1"/>
  <c r="M103" i="1"/>
  <c r="K103" i="1"/>
  <c r="L103" i="1"/>
  <c r="N59" i="1"/>
  <c r="L59" i="1"/>
  <c r="O59" i="1"/>
  <c r="M59" i="1"/>
  <c r="K59" i="1"/>
  <c r="J59" i="1"/>
  <c r="E19" i="20"/>
  <c r="P14" i="2"/>
  <c r="O14" i="2"/>
  <c r="M14" i="2"/>
  <c r="N14" i="2"/>
  <c r="K14" i="2"/>
  <c r="L14" i="2"/>
  <c r="I18" i="2"/>
  <c r="O121" i="1"/>
  <c r="N121" i="1"/>
  <c r="M121" i="1"/>
  <c r="L121" i="1"/>
  <c r="K121" i="1"/>
  <c r="J121" i="1"/>
  <c r="M119" i="1"/>
  <c r="L119" i="1"/>
  <c r="K119" i="1"/>
  <c r="J119" i="1"/>
  <c r="O119" i="1"/>
  <c r="N119" i="1"/>
  <c r="L36" i="1"/>
  <c r="O36" i="1"/>
  <c r="J36" i="1"/>
  <c r="N36" i="1"/>
  <c r="M36" i="1"/>
  <c r="K36" i="1"/>
  <c r="G19" i="26"/>
  <c r="E19" i="21"/>
  <c r="I19" i="19"/>
  <c r="M19" i="3"/>
  <c r="K109" i="1"/>
  <c r="J109" i="1"/>
  <c r="O109" i="1"/>
  <c r="N109" i="1"/>
  <c r="M109" i="1"/>
  <c r="L109" i="1"/>
  <c r="N15" i="2"/>
  <c r="L15" i="2"/>
  <c r="P15" i="2"/>
  <c r="O15" i="2"/>
  <c r="M15" i="2"/>
  <c r="K15" i="2"/>
  <c r="BC19" i="3"/>
  <c r="CM17" i="3"/>
  <c r="G19" i="6"/>
  <c r="M88" i="1"/>
  <c r="L88" i="1"/>
  <c r="K88" i="1"/>
  <c r="O88" i="1"/>
  <c r="N88" i="1"/>
  <c r="J88" i="1"/>
  <c r="M123" i="1"/>
  <c r="L123" i="1"/>
  <c r="J123" i="1"/>
  <c r="K123" i="1"/>
  <c r="N123" i="1"/>
  <c r="O123" i="1"/>
  <c r="G17" i="11"/>
  <c r="N19" i="14"/>
  <c r="BG19" i="3"/>
  <c r="O11" i="1"/>
  <c r="M11" i="1"/>
  <c r="N11" i="1"/>
  <c r="L11" i="1"/>
  <c r="K11" i="1"/>
  <c r="J11" i="1"/>
  <c r="D19" i="21"/>
  <c r="BV19" i="3"/>
  <c r="O41" i="1"/>
  <c r="J41" i="1"/>
  <c r="N41" i="1"/>
  <c r="M41" i="1"/>
  <c r="K41" i="1"/>
  <c r="L41" i="1"/>
  <c r="F17" i="7"/>
  <c r="F18" i="27"/>
  <c r="L20" i="1"/>
  <c r="BY19" i="3"/>
  <c r="N86" i="1"/>
  <c r="J86" i="1"/>
  <c r="O86" i="1"/>
  <c r="L86" i="1"/>
  <c r="M86" i="1"/>
  <c r="K86" i="1"/>
  <c r="J19" i="25"/>
  <c r="L9" i="2"/>
  <c r="N9" i="2"/>
  <c r="M9" i="2"/>
  <c r="K9" i="2"/>
  <c r="P9" i="2"/>
  <c r="O9" i="2"/>
  <c r="F18" i="16"/>
  <c r="AF19" i="3"/>
  <c r="K17" i="6"/>
  <c r="H18" i="26"/>
  <c r="F19" i="14"/>
  <c r="E19" i="29"/>
  <c r="M70" i="1"/>
  <c r="L70" i="1"/>
  <c r="J70" i="1"/>
  <c r="K70" i="1"/>
  <c r="O70" i="1"/>
  <c r="N70" i="1"/>
  <c r="H31" i="1"/>
  <c r="K10" i="4"/>
  <c r="U10" i="4" s="1"/>
  <c r="I19" i="25"/>
  <c r="E19" i="4"/>
  <c r="K18" i="29"/>
  <c r="E16" i="28"/>
  <c r="N16" i="28" s="1"/>
  <c r="D19" i="12"/>
  <c r="H17" i="26"/>
  <c r="F19" i="26"/>
  <c r="AJ19" i="3"/>
  <c r="O96" i="1"/>
  <c r="L96" i="1"/>
  <c r="K96" i="1"/>
  <c r="N96" i="1"/>
  <c r="M96" i="1"/>
  <c r="J96" i="1"/>
  <c r="O13" i="1"/>
  <c r="M13" i="1"/>
  <c r="L13" i="1"/>
  <c r="N13" i="1"/>
  <c r="J13" i="1"/>
  <c r="K13" i="1"/>
  <c r="G19" i="5"/>
  <c r="P13" i="2"/>
  <c r="L13" i="2"/>
  <c r="N13" i="2"/>
  <c r="O13" i="2"/>
  <c r="M13" i="2"/>
  <c r="K13" i="2"/>
  <c r="F19" i="20"/>
  <c r="CV16" i="3"/>
  <c r="F19" i="19"/>
  <c r="I17" i="5"/>
  <c r="D19" i="5"/>
  <c r="BF19" i="3"/>
  <c r="AO19" i="3"/>
  <c r="BB19" i="3"/>
  <c r="CJ7" i="3"/>
  <c r="K129" i="1"/>
  <c r="N129" i="1"/>
  <c r="M129" i="1"/>
  <c r="L129" i="1"/>
  <c r="J129" i="1"/>
  <c r="O129" i="1"/>
  <c r="N106" i="1"/>
  <c r="M106" i="1"/>
  <c r="L106" i="1"/>
  <c r="K106" i="1"/>
  <c r="J106" i="1"/>
  <c r="O106" i="1"/>
  <c r="M16" i="1"/>
  <c r="O16" i="1"/>
  <c r="K16" i="1"/>
  <c r="J16" i="1"/>
  <c r="N16" i="1"/>
  <c r="L16" i="1"/>
  <c r="N51" i="1"/>
  <c r="L51" i="1"/>
  <c r="O51" i="1"/>
  <c r="J51" i="1"/>
  <c r="M51" i="1"/>
  <c r="K51" i="1"/>
  <c r="CM18" i="3"/>
  <c r="K85" i="1"/>
  <c r="O85" i="1"/>
  <c r="N85" i="1"/>
  <c r="J85" i="1"/>
  <c r="M85" i="1"/>
  <c r="L85" i="1"/>
  <c r="F131" i="1"/>
  <c r="F133" i="1" s="1"/>
  <c r="N102" i="1"/>
  <c r="M102" i="1"/>
  <c r="O102" i="1"/>
  <c r="L102" i="1"/>
  <c r="J102" i="1"/>
  <c r="K102" i="1"/>
  <c r="M60" i="1"/>
  <c r="K60" i="1"/>
  <c r="N60" i="1"/>
  <c r="L60" i="1"/>
  <c r="O60" i="1"/>
  <c r="J60" i="1"/>
  <c r="BL19" i="3"/>
  <c r="L99" i="1"/>
  <c r="K99" i="1"/>
  <c r="J99" i="1"/>
  <c r="O99" i="1"/>
  <c r="N99" i="1"/>
  <c r="M99" i="1"/>
  <c r="L7" i="1"/>
  <c r="K7" i="1"/>
  <c r="J7" i="1"/>
  <c r="O7" i="1"/>
  <c r="M7" i="1"/>
  <c r="N7" i="1"/>
  <c r="L26" i="1"/>
  <c r="K26" i="1"/>
  <c r="J26" i="1"/>
  <c r="O26" i="1"/>
  <c r="N26" i="1"/>
  <c r="M26" i="1"/>
  <c r="K44" i="1"/>
  <c r="J44" i="1"/>
  <c r="O44" i="1"/>
  <c r="N44" i="1"/>
  <c r="M44" i="1"/>
  <c r="L44" i="1"/>
  <c r="J19" i="1"/>
  <c r="O19" i="1"/>
  <c r="N19" i="1"/>
  <c r="K19" i="1"/>
  <c r="M19" i="1"/>
  <c r="L19" i="1"/>
  <c r="AQ19" i="3"/>
  <c r="J9" i="1"/>
  <c r="O9" i="1"/>
  <c r="N9" i="1"/>
  <c r="M9" i="1"/>
  <c r="K9" i="1"/>
  <c r="L9" i="1"/>
  <c r="K71" i="1"/>
  <c r="J71" i="1"/>
  <c r="O71" i="1"/>
  <c r="N71" i="1"/>
  <c r="M71" i="1"/>
  <c r="L71" i="1"/>
  <c r="AA19" i="3"/>
  <c r="CN19" i="3"/>
  <c r="F19" i="4"/>
  <c r="M20" i="1" l="1"/>
  <c r="N120" i="1"/>
  <c r="K19" i="28"/>
  <c r="L19" i="25"/>
  <c r="N117" i="1"/>
  <c r="F19" i="7"/>
  <c r="O20" i="1"/>
  <c r="J20" i="1"/>
  <c r="K20" i="1"/>
  <c r="F19" i="12"/>
  <c r="U18" i="4"/>
  <c r="M117" i="1"/>
  <c r="CP19" i="3"/>
  <c r="R19" i="19"/>
  <c r="M120" i="1"/>
  <c r="L117" i="1"/>
  <c r="K18" i="4"/>
  <c r="K120" i="1"/>
  <c r="C131" i="1"/>
  <c r="C133" i="1" s="1"/>
  <c r="H133" i="1" s="1"/>
  <c r="L120" i="1"/>
  <c r="O120" i="1"/>
  <c r="F19" i="24"/>
  <c r="H19" i="28"/>
  <c r="G19" i="11"/>
  <c r="K117" i="1"/>
  <c r="D19" i="3"/>
  <c r="M19" i="22"/>
  <c r="CJ17" i="3"/>
  <c r="I19" i="5"/>
  <c r="H19" i="26"/>
  <c r="K19" i="6"/>
  <c r="H19" i="21"/>
  <c r="O117" i="1"/>
  <c r="CJ18" i="3"/>
  <c r="H24" i="1"/>
  <c r="L24" i="1" s="1"/>
  <c r="CM19" i="3"/>
  <c r="CV18" i="3"/>
  <c r="Q19" i="4"/>
  <c r="F19" i="27"/>
  <c r="H14" i="1"/>
  <c r="L14" i="1" s="1"/>
  <c r="O17" i="1"/>
  <c r="K17" i="1"/>
  <c r="L17" i="1"/>
  <c r="J17" i="1"/>
  <c r="N17" i="1"/>
  <c r="M17" i="1"/>
  <c r="N12" i="1"/>
  <c r="O12" i="1"/>
  <c r="M12" i="1"/>
  <c r="J12" i="1"/>
  <c r="K12" i="1"/>
  <c r="L12" i="1"/>
  <c r="N69" i="1"/>
  <c r="M69" i="1"/>
  <c r="L69" i="1"/>
  <c r="K69" i="1"/>
  <c r="J69" i="1"/>
  <c r="O69" i="1"/>
  <c r="N100" i="1"/>
  <c r="M100" i="1"/>
  <c r="L100" i="1"/>
  <c r="K100" i="1"/>
  <c r="O100" i="1"/>
  <c r="J100" i="1"/>
  <c r="J130" i="1"/>
  <c r="O130" i="1"/>
  <c r="N130" i="1"/>
  <c r="L130" i="1"/>
  <c r="M130" i="1"/>
  <c r="K130" i="1"/>
  <c r="N35" i="1"/>
  <c r="L35" i="1"/>
  <c r="O35" i="1"/>
  <c r="M35" i="1"/>
  <c r="K35" i="1"/>
  <c r="J35" i="1"/>
  <c r="M74" i="1"/>
  <c r="L74" i="1"/>
  <c r="K74" i="1"/>
  <c r="J74" i="1"/>
  <c r="O74" i="1"/>
  <c r="N74" i="1"/>
  <c r="O115" i="1"/>
  <c r="N115" i="1"/>
  <c r="M115" i="1"/>
  <c r="L115" i="1"/>
  <c r="K115" i="1"/>
  <c r="J115" i="1"/>
  <c r="L29" i="1"/>
  <c r="O29" i="1"/>
  <c r="M29" i="1"/>
  <c r="K29" i="1"/>
  <c r="J29" i="1"/>
  <c r="N29" i="1"/>
  <c r="N17" i="2"/>
  <c r="M17" i="2"/>
  <c r="K17" i="2"/>
  <c r="L17" i="2"/>
  <c r="I19" i="2"/>
  <c r="P17" i="2"/>
  <c r="O17" i="2"/>
  <c r="J93" i="1"/>
  <c r="O93" i="1"/>
  <c r="N93" i="1"/>
  <c r="M93" i="1"/>
  <c r="L93" i="1"/>
  <c r="K93" i="1"/>
  <c r="K78" i="1"/>
  <c r="J78" i="1"/>
  <c r="N78" i="1"/>
  <c r="L78" i="1"/>
  <c r="O78" i="1"/>
  <c r="M78" i="1"/>
  <c r="H19" i="15"/>
  <c r="E18" i="28"/>
  <c r="N14" i="28"/>
  <c r="N18" i="28" s="1"/>
  <c r="O31" i="1"/>
  <c r="N31" i="1"/>
  <c r="L31" i="1"/>
  <c r="K31" i="1"/>
  <c r="M31" i="1"/>
  <c r="J31" i="1"/>
  <c r="E17" i="28"/>
  <c r="N7" i="28"/>
  <c r="N17" i="28" s="1"/>
  <c r="M39" i="1"/>
  <c r="K39" i="1"/>
  <c r="O39" i="1"/>
  <c r="J39" i="1"/>
  <c r="N39" i="1"/>
  <c r="L39" i="1"/>
  <c r="H19" i="6"/>
  <c r="N76" i="1"/>
  <c r="M76" i="1"/>
  <c r="L76" i="1"/>
  <c r="K76" i="1"/>
  <c r="J76" i="1"/>
  <c r="O76" i="1"/>
  <c r="K17" i="4"/>
  <c r="U7" i="4"/>
  <c r="U17" i="4" s="1"/>
  <c r="V19" i="14"/>
  <c r="N19" i="4"/>
  <c r="O38" i="1"/>
  <c r="N38" i="1"/>
  <c r="L38" i="1"/>
  <c r="K38" i="1"/>
  <c r="J38" i="1"/>
  <c r="M38" i="1"/>
  <c r="D19" i="13"/>
  <c r="O19" i="13" s="1"/>
  <c r="O17" i="13"/>
  <c r="K105" i="1"/>
  <c r="J105" i="1"/>
  <c r="O105" i="1"/>
  <c r="N105" i="1"/>
  <c r="L105" i="1"/>
  <c r="M105" i="1"/>
  <c r="O50" i="1"/>
  <c r="J50" i="1"/>
  <c r="N50" i="1"/>
  <c r="M50" i="1"/>
  <c r="L50" i="1"/>
  <c r="K50" i="1"/>
  <c r="E18" i="6"/>
  <c r="O18" i="6" s="1"/>
  <c r="O14" i="6"/>
  <c r="J132" i="1"/>
  <c r="O132" i="1"/>
  <c r="K132" i="1"/>
  <c r="N132" i="1"/>
  <c r="M132" i="1"/>
  <c r="L132" i="1"/>
  <c r="O27" i="1"/>
  <c r="J27" i="1"/>
  <c r="N27" i="1"/>
  <c r="L27" i="1"/>
  <c r="M27" i="1"/>
  <c r="K27" i="1"/>
  <c r="L18" i="2"/>
  <c r="P18" i="2"/>
  <c r="K18" i="2"/>
  <c r="O18" i="2"/>
  <c r="N18" i="2"/>
  <c r="M18" i="2"/>
  <c r="E17" i="6"/>
  <c r="O7" i="6"/>
  <c r="J19" i="20"/>
  <c r="K19" i="29"/>
  <c r="CV7" i="3"/>
  <c r="CV17" i="3" s="1"/>
  <c r="F19" i="16"/>
  <c r="K19" i="4" l="1"/>
  <c r="CJ19" i="3"/>
  <c r="M24" i="1"/>
  <c r="CV19" i="3"/>
  <c r="O24" i="1"/>
  <c r="N19" i="28"/>
  <c r="U19" i="4"/>
  <c r="M14" i="1"/>
  <c r="J14" i="1"/>
  <c r="N14" i="1"/>
  <c r="H131" i="1"/>
  <c r="O131" i="1" s="1"/>
  <c r="O14" i="1"/>
  <c r="K14" i="1"/>
  <c r="N24" i="1"/>
  <c r="K24" i="1"/>
  <c r="J24" i="1"/>
  <c r="E19" i="6"/>
  <c r="O19" i="6" s="1"/>
  <c r="O17" i="6"/>
  <c r="E19" i="28"/>
  <c r="L133" i="1"/>
  <c r="J133" i="1"/>
  <c r="N133" i="1"/>
  <c r="M133" i="1"/>
  <c r="K133" i="1"/>
  <c r="O133" i="1"/>
  <c r="K19" i="2"/>
  <c r="P19" i="2"/>
  <c r="M19" i="2"/>
  <c r="L19" i="2"/>
  <c r="N19" i="2"/>
  <c r="O19" i="2"/>
  <c r="M131" i="1" l="1"/>
  <c r="J131" i="1"/>
  <c r="N131" i="1"/>
  <c r="K131" i="1"/>
  <c r="L131" i="1"/>
</calcChain>
</file>

<file path=xl/sharedStrings.xml><?xml version="1.0" encoding="utf-8"?>
<sst xmlns="http://schemas.openxmlformats.org/spreadsheetml/2006/main" count="2204" uniqueCount="302">
  <si>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</si>
  <si>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</si>
  <si>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</si>
  <si>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</si>
  <si>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</si>
  <si>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</si>
  <si>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</si>
  <si>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</si>
  <si>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</si>
  <si>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</si>
  <si>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</si>
  <si>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</si>
  <si>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</si>
  <si>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</si>
  <si>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</si>
  <si>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</si>
  <si>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</si>
  <si>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</si>
  <si>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</si>
  <si>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</si>
  <si>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</si>
  <si>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</si>
  <si>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</si>
  <si>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</si>
  <si>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</si>
  <si>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</si>
  <si>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</si>
  <si>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</si>
  <si>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</si>
  <si>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</si>
  <si>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</si>
  <si>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</si>
  <si>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</si>
  <si>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</si>
  <si>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</si>
  <si>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</si>
  <si>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</si>
  <si>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</si>
  <si>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</si>
  <si>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</si>
  <si>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</si>
  <si>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</si>
  <si>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</si>
  <si>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</si>
  <si>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</si>
  <si>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</si>
  <si>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</si>
  <si>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</si>
  <si>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</si>
  <si>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</si>
  <si>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</si>
  <si>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</si>
  <si>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</si>
  <si>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</si>
  <si>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</si>
  <si>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</si>
  <si>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</si>
  <si>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</si>
  <si>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</si>
  <si>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</si>
  <si>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</si>
  <si>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</si>
  <si>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</si>
  <si>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</si>
  <si>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</si>
  <si>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</si>
  <si>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</si>
  <si>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</si>
  <si>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</si>
  <si>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</si>
  <si>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</si>
  <si>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</si>
  <si>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</si>
  <si>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</si>
  <si>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</si>
  <si>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</si>
  <si>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</si>
  <si>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</si>
  <si>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</si>
  <si>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</si>
  <si>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</si>
  <si>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</si>
  <si>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</si>
  <si>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</si>
  <si>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</si>
  <si>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</si>
  <si>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</si>
  <si>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</si>
  <si>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</si>
  <si>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</si>
  <si>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</si>
  <si>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</si>
  <si>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</si>
  <si>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</si>
  <si>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</si>
  <si>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</si>
  <si>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</si>
  <si>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</si>
  <si>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</si>
  <si>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</si>
  <si>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</si>
  <si>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</si>
  <si>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</si>
  <si>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</si>
  <si>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</si>
  <si>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</si>
  <si>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</si>
  <si>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</si>
  <si>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</si>
  <si>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</si>
  <si>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</si>
  <si>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</si>
  <si>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</si>
  <si>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</si>
  <si>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</si>
  <si>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</si>
  <si>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</si>
  <si>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</si>
  <si>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</si>
  <si>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</si>
  <si>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</si>
  <si>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</si>
  <si>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</si>
  <si>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</si>
  <si>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</si>
  <si>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</si>
  <si>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</si>
  <si>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</si>
  <si>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</si>
  <si>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</si>
  <si>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</si>
  <si>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</si>
  <si>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</si>
  <si>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</si>
  <si>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</si>
  <si>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</si>
  <si>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</si>
  <si>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</si>
  <si>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</si>
  <si>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</si>
  <si>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</si>
  <si>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</si>
  <si>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</si>
  <si>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</si>
  <si>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</si>
  <si>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</si>
  <si>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Türkiye Sigorta AŞ</t>
  </si>
  <si>
    <t>HD</t>
  </si>
  <si>
    <t>706-Dolaylı Kefalet</t>
  </si>
  <si>
    <t>HDI Sigorta AŞ</t>
  </si>
  <si>
    <t>710-Emtea</t>
  </si>
  <si>
    <t>Bereket Sigorta AŞ</t>
  </si>
  <si>
    <t>711-Kıymet</t>
  </si>
  <si>
    <t>Neova Katılım Sigorta AŞ</t>
  </si>
  <si>
    <t>712-Tekne</t>
  </si>
  <si>
    <t>Doga Sigorta AŞ</t>
  </si>
  <si>
    <t>713-Raylı Araçlar Genel</t>
  </si>
  <si>
    <t>Türkiye Katılım Sigorta AŞ</t>
  </si>
  <si>
    <t>714-Zorunlu Karayolu Tasımacılık Mali Sorumluluk</t>
  </si>
  <si>
    <t>HDI Katılım Sigorta AŞ</t>
  </si>
  <si>
    <t>Türkiye Katılım Hayat AŞ</t>
  </si>
  <si>
    <t>H</t>
  </si>
  <si>
    <t>903-Yeşil Kart</t>
  </si>
  <si>
    <t>Bereket Emeklilik ve Hayat AŞ</t>
  </si>
  <si>
    <t>E</t>
  </si>
  <si>
    <t>716-Motorlu Kara Taşıtları İhtiyari Mali Sorumluluk</t>
  </si>
  <si>
    <t>Katılım Emeklilik ve Hayat AŞ</t>
  </si>
  <si>
    <t>717-Motorlu Kara Taşıtları - Kasko</t>
  </si>
  <si>
    <t>TOPLAM (HAYAT DIŞI ŞİRKETLER)</t>
  </si>
  <si>
    <t>T (HD)</t>
  </si>
  <si>
    <t>718-Karayolu Yolcu Taşımacılığı Zor.Koltuk F.K.</t>
  </si>
  <si>
    <t>TOPLAM (HAYAT VE EMEKLİLİK ŞİRKETLERİ)</t>
  </si>
  <si>
    <t>T (H+E)</t>
  </si>
  <si>
    <t>719-İşveren Mali Sorumluluk</t>
  </si>
  <si>
    <t>TOPLAM (HAYAT DIŞI ŞİRKETLER+HAYAT VE EMEKLİLİK ŞİRKETLERİ)</t>
  </si>
  <si>
    <t>T (HD+H+E)</t>
  </si>
  <si>
    <t>721-Asansör Kaza Üçüncü Şahıslara Karşı Mali Sorumluluk</t>
  </si>
  <si>
    <t>722-Çevre Kirliliği Mali Sorumluluk</t>
  </si>
  <si>
    <t>723-Cam Kırılması</t>
  </si>
  <si>
    <t>724-Hırsızlık</t>
  </si>
  <si>
    <t>725-Tüpgaz Zorunlu Sorumluluk</t>
  </si>
  <si>
    <t>726-Tehlikeli Maddeler Zorunlu Sorumluluk</t>
  </si>
  <si>
    <t>727-Uçak Tekne</t>
  </si>
  <si>
    <t>728-Uçak Mali Mesuliyet</t>
  </si>
  <si>
    <t>729-Uçak Yolcu Kaza</t>
  </si>
  <si>
    <t>730-Tıbbı Kötü Uygulamaya İlişkin ZMSS</t>
  </si>
  <si>
    <t>731-Özel Güvenlik Mali Sorumluluk</t>
  </si>
  <si>
    <t>732-Zorunlu Sertifika Mali Sorumluluk</t>
  </si>
  <si>
    <t>733-Mesleki Sorumluluk</t>
  </si>
  <si>
    <t>734-Kıyı Tesisleri Deniz Kirliliği Zorunlu Mali Sorumluluk</t>
  </si>
  <si>
    <t>735-Tekne Sorumluluk</t>
  </si>
  <si>
    <t>736-Emniyeti Suistimal</t>
  </si>
  <si>
    <t>737-Motorlu Kara Taşıtları Dışındaki Kara Taşıtları</t>
  </si>
  <si>
    <t>738-Nehir Araçları</t>
  </si>
  <si>
    <t>739-Göl Araçları</t>
  </si>
  <si>
    <t>740-İhtiyari Deprem</t>
  </si>
  <si>
    <t>741-Sel</t>
  </si>
  <si>
    <t>742-Deprem ve Sel Dışındaki Doğal Afetler</t>
  </si>
  <si>
    <t>743-Nükleer Enerji</t>
  </si>
  <si>
    <t>744-Toprak Kayması</t>
  </si>
  <si>
    <t>745-Taksitli Kredi</t>
  </si>
  <si>
    <t>746-Uzun Vadeli Konut Kredisi</t>
  </si>
  <si>
    <t>747-Tarım Kredisi</t>
  </si>
  <si>
    <t>748-İstihdam</t>
  </si>
  <si>
    <t>749-Gelir Yetersizliği</t>
  </si>
  <si>
    <t>750-Ferdi Kaza</t>
  </si>
  <si>
    <t>751-Uzun Süreli Ferdi Kaza</t>
  </si>
  <si>
    <t>752-Hava Şartları</t>
  </si>
  <si>
    <t>753-Genel Giderler</t>
  </si>
  <si>
    <t>754-Beklenmeyen Ticari Giderler</t>
  </si>
  <si>
    <t>755-Kredi</t>
  </si>
  <si>
    <t>756-İhracat Kredi</t>
  </si>
  <si>
    <t>757-Piyasa Değerindeki Kayıp</t>
  </si>
  <si>
    <t>758-Kira Ve Gelir Kaybı</t>
  </si>
  <si>
    <t>759-Diğer Finansal Kayıplar</t>
  </si>
  <si>
    <t>760-Hukuksal Koruma</t>
  </si>
  <si>
    <t>761-Patlama</t>
  </si>
  <si>
    <t>765-Makine Kırılması</t>
  </si>
  <si>
    <t>766-Montaj</t>
  </si>
  <si>
    <t>767-İnşaat</t>
  </si>
  <si>
    <t>768-Elektronik Cihaz</t>
  </si>
  <si>
    <t>769-Yapı Denetimi Zorunlu Mali Sorumluluk</t>
  </si>
  <si>
    <t>770-Deniz Yolu Yolcu Taşımacılığı ZMS</t>
  </si>
  <si>
    <t>772-Devlet Destekli İpek Böceği Sigortası</t>
  </si>
  <si>
    <t>773-Devlet Destekli Arıcılık</t>
  </si>
  <si>
    <t>774-Su Ürünleri</t>
  </si>
  <si>
    <t>775-Dolu Sera</t>
  </si>
  <si>
    <t>776-Devlet Destekli Sera</t>
  </si>
  <si>
    <t>777-Devlet Destekli Bitkisel Ürün</t>
  </si>
  <si>
    <t>778-Devlet Destekli Su Ürünleri</t>
  </si>
  <si>
    <t>779-Devlet Destekli Hayvan Hayat</t>
  </si>
  <si>
    <t>780-Hayvan Hayat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</si>
  <si>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</si>
  <si>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</si>
  <si>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</si>
  <si>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</si>
  <si>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</si>
  <si>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</si>
  <si>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</si>
  <si>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</si>
  <si>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</si>
  <si>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</si>
  <si>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</si>
  <si>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</si>
  <si>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</si>
  <si>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</si>
  <si>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</si>
  <si>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</si>
  <si>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</si>
  <si>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</si>
  <si>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</si>
  <si>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</si>
  <si>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</si>
  <si>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</si>
  <si>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</si>
  <si>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</si>
  <si>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</si>
  <si>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</si>
  <si>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</si>
  <si>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</si>
  <si>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</si>
  <si>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</si>
  <si>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</si>
  <si>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</si>
  <si>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</si>
  <si>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</si>
  <si>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</si>
  <si>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</si>
  <si>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</si>
  <si>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</si>
  <si>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</si>
  <si>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</si>
  <si>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</si>
  <si>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</si>
  <si>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</si>
  <si>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</si>
  <si>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</si>
  <si>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</si>
  <si>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</si>
  <si>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</si>
  <si>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</si>
  <si>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</si>
  <si>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</si>
  <si>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</si>
  <si>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</si>
  <si>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</si>
  <si>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</si>
  <si>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</si>
  <si>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</si>
  <si>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</si>
  <si>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</si>
  <si>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</si>
  <si>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</si>
  <si>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</si>
  <si>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</si>
  <si>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</si>
  <si>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</si>
  <si>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</si>
  <si>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01.01.2026-31.08.2026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</si>
  <si>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</si>
  <si>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</si>
  <si>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16.09.2026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</si>
</sst>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0" fontId="1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1FB318F-FD1E-42AF-85FF-C6723BDA985A}"/>
            </a:ext>
          </a:extLst>
        </xdr:cNvPr>
        <xdr:cNvSpPr/>
      </xdr:nvSpPr>
      <xdr:spPr bwMode="auto">
        <a:xfrm rot="10953975">
          <a:off x="810678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CA96F39-37F7-488E-99D0-ECB5E19C14BE}"/>
            </a:ext>
          </a:extLst>
        </xdr:cNvPr>
        <xdr:cNvSpPr/>
      </xdr:nvSpPr>
      <xdr:spPr bwMode="auto">
        <a:xfrm rot="10953975">
          <a:off x="918120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5E9A601-E9A3-4C68-9FF7-2EE5BA59414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056D75F-B9D4-4501-BDD4-758CA3282F7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831F2349-4ACA-49FA-B6F0-FDAF932884A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3C868D8-195B-4477-BA3A-0515135E78B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350A095-4E31-4315-A567-D3E4A5A5B30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0E129C1-9932-4F3A-9E6B-AF4EB300B3D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5C13BD4-B76A-41B3-BA00-6E19C0A9669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C5A74B1-7D44-4EBE-B75F-6AFAC26BD38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F48C21F-5C4A-4AD5-B860-5799FC8BAC7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B3044D9-0B51-4D98-856E-9B951C138BD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C7C2362-FC40-4DD3-9616-3D33654305A6}"/>
            </a:ext>
          </a:extLst>
        </xdr:cNvPr>
        <xdr:cNvSpPr/>
      </xdr:nvSpPr>
      <xdr:spPr bwMode="auto">
        <a:xfrm rot="16200000">
          <a:off x="6520392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CA8F410-813D-45B8-BC4B-3C1C3D46666B}"/>
            </a:ext>
          </a:extLst>
        </xdr:cNvPr>
        <xdr:cNvSpPr/>
      </xdr:nvSpPr>
      <xdr:spPr bwMode="auto">
        <a:xfrm rot="16200000">
          <a:off x="6460861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5B37897-0DED-485A-AA52-3216F189E54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155F849-F997-429E-9808-118571375B4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235C26A-9C6F-46A1-A766-E5AE40A3B61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52A98F2-3E4B-47E5-AD9A-92374477199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F221ED0-4C84-40D3-874E-EA83645128A8}"/>
            </a:ext>
          </a:extLst>
        </xdr:cNvPr>
        <xdr:cNvSpPr/>
      </xdr:nvSpPr>
      <xdr:spPr bwMode="auto">
        <a:xfrm rot="16200000">
          <a:off x="6401329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AF6E610-C260-4C84-A6AF-46F7472D77F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6E67EE02-5638-4E71-A03C-CDD07A3458F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2530D48-ADF6-435F-8ABF-BE20547FD32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CE5ACA2-AAD3-4DCB-91A2-9D17E20B103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A8B51E4-BBEF-40D9-8865-F539BA3CE29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8DD6688-42A6-4E04-95DF-366A57D5047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0A79FA9-7C8B-48F9-8010-A91E602473E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3F7876F-E12A-423B-BB59-526901AA670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921F81A-54EF-4B5E-B7E5-D88E6391A2D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D0020FD-45D0-47AA-AB5D-9E214DE77AD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-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1020-Detay"/>
      <sheetName val="1022-Detay"/>
      <sheetName val="1025-Detay"/>
      <sheetName val="1025-Kasko"/>
      <sheetName val="1025-Trafik"/>
      <sheetName val="1030-Detay"/>
      <sheetName val="1030-Kasko"/>
      <sheetName val="1030-Trafik"/>
      <sheetName val="1048-Detay"/>
      <sheetName val="1048-Kasko"/>
      <sheetName val="1048-Trafik"/>
      <sheetName val="1057-Detay"/>
      <sheetName val="1057-Kasko"/>
      <sheetName val="2007-Detay"/>
      <sheetName val="2007-Hayat"/>
      <sheetName val="3005-Detay"/>
      <sheetName val="3005-Hayat"/>
      <sheetName val="3016-Detay"/>
      <sheetName val="3016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834E-037E-4890-BC20-B7E0B3796BA7}">
  <sheetPr>
    <tabColor theme="2" tint="-0.499984740745262"/>
  </sheetPr>
  <dimension ref="A1:O137"/>
  <sheetViews>
    <sheetView showGridLines="0" tabSelected="1" zoomScale="80" zoomScaleNormal="80" workbookViewId="0">
      <pane xSplit="2" ySplit="6" topLeftCell="C7" activePane="bottomRight" state="frozen"/>
      <selection activeCell="Q134" sqref="Q134"/>
      <selection pane="topRight" activeCell="Q134" sqref="Q134"/>
      <selection pane="bottomLeft" activeCell="Q134" sqref="Q134"/>
      <selection pane="bottomRight" activeCell="C4" sqref="C4:H4"/>
    </sheetView>
  </sheetViews>
  <sheetFormatPr defaultColWidth="9.33203125" defaultRowHeight="13.2" x14ac:dyDescent="0.25"/>
  <cols>
    <col min="1" max="1" width="58.6640625" style="6" customWidth="1"/>
    <col min="2" max="2" width="15.6640625" style="6" customWidth="1"/>
    <col min="3" max="8" width="15.6640625" style="3" customWidth="1"/>
    <col min="9" max="9" width="2.33203125" style="3" customWidth="1"/>
    <col min="10" max="15" width="15.6640625" style="3" customWidth="1"/>
    <col min="16" max="16" width="10.5546875" style="3" bestFit="1" customWidth="1"/>
    <col min="17" max="16384" width="9.33203125" style="3"/>
  </cols>
  <sheetData>
    <row r="1" spans="1:15" ht="15" customHeight="1" x14ac:dyDescent="0.3">
      <c r="A1" s="1" t="s">
        <v>0</v>
      </c>
      <c r="B1" s="2"/>
      <c r="E1" s="76" t="s">
        <v>1</v>
      </c>
      <c r="F1" s="77"/>
    </row>
    <row r="2" spans="1:15" ht="15" customHeight="1" x14ac:dyDescent="0.3">
      <c r="A2" s="1" t="s">
        <v>2</v>
      </c>
      <c r="B2" s="4"/>
    </row>
    <row r="3" spans="1:15" ht="15" customHeight="1" x14ac:dyDescent="0.3">
      <c r="A3" s="5" t="s">
        <v>298</v>
      </c>
      <c r="B3" s="2"/>
    </row>
    <row r="4" spans="1:15" ht="22.5" customHeight="1" x14ac:dyDescent="0.25">
      <c r="C4" s="78" t="s">
        <v>3</v>
      </c>
      <c r="D4" s="79"/>
      <c r="E4" s="79"/>
      <c r="F4" s="79"/>
      <c r="G4" s="79"/>
      <c r="H4" s="80"/>
      <c r="J4" s="78" t="str">
        <f>C4</f>
        <v>TÜM ŞİRKETLER</v>
      </c>
      <c r="K4" s="79"/>
      <c r="L4" s="79"/>
      <c r="M4" s="79"/>
      <c r="N4" s="79"/>
      <c r="O4" s="80"/>
    </row>
    <row r="5" spans="1:15" ht="22.5" customHeight="1" x14ac:dyDescent="0.25">
      <c r="C5" s="78" t="s">
        <v>4</v>
      </c>
      <c r="D5" s="79"/>
      <c r="E5" s="79"/>
      <c r="F5" s="79"/>
      <c r="G5" s="79"/>
      <c r="H5" s="80"/>
      <c r="J5" s="78" t="s">
        <v>5</v>
      </c>
      <c r="K5" s="79"/>
      <c r="L5" s="79"/>
      <c r="M5" s="79"/>
      <c r="N5" s="79"/>
      <c r="O5" s="80"/>
    </row>
    <row r="6" spans="1:15" ht="79.5" customHeight="1" thickBot="1" x14ac:dyDescent="0.3">
      <c r="A6" s="7" t="s">
        <v>6</v>
      </c>
      <c r="B6" s="7" t="s">
        <v>7</v>
      </c>
      <c r="C6" s="8" t="s">
        <v>8</v>
      </c>
      <c r="D6" s="9" t="s">
        <v>9</v>
      </c>
      <c r="E6" s="10" t="s">
        <v>10</v>
      </c>
      <c r="F6" s="11" t="s">
        <v>11</v>
      </c>
      <c r="G6" s="12" t="s">
        <v>12</v>
      </c>
      <c r="H6" s="13" t="s">
        <v>13</v>
      </c>
      <c r="J6" s="8" t="s">
        <v>8</v>
      </c>
      <c r="K6" s="9" t="s">
        <v>9</v>
      </c>
      <c r="L6" s="10" t="s">
        <v>10</v>
      </c>
      <c r="M6" s="11" t="s">
        <v>11</v>
      </c>
      <c r="N6" s="12" t="s">
        <v>12</v>
      </c>
      <c r="O6" s="13" t="s">
        <v>13</v>
      </c>
    </row>
    <row r="7" spans="1:15" ht="12.75" customHeight="1" x14ac:dyDescent="0.3">
      <c r="A7" s="14" t="s">
        <v>14</v>
      </c>
      <c r="B7" s="15">
        <v>704</v>
      </c>
      <c r="C7" s="16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141389.93</v>
      </c>
      <c r="D7" s="16">
        <f t="shared" ca="1" si="0"/>
        <v>4277291.41</v>
      </c>
      <c r="E7" s="16">
        <f t="shared" ca="1" si="0"/>
        <v>0</v>
      </c>
      <c r="F7" s="16">
        <f t="shared" ca="1" si="0"/>
        <v>0</v>
      </c>
      <c r="G7" s="16">
        <f t="shared" ca="1" si="0"/>
        <v>0</v>
      </c>
      <c r="H7" s="17">
        <f ca="1">SUM(C7:G7)</f>
        <v>4418681.34</v>
      </c>
      <c r="J7" s="18">
        <f t="shared" ref="J7:O22" ca="1" si="1">IF($H7=0,0,C7/$H7)</f>
        <v>3.1998218273870817E-2</v>
      </c>
      <c r="K7" s="18">
        <f t="shared" ca="1" si="1"/>
        <v>0.96800178172612927</v>
      </c>
      <c r="L7" s="18">
        <f t="shared" ca="1" si="1"/>
        <v>0</v>
      </c>
      <c r="M7" s="18">
        <f t="shared" ca="1" si="1"/>
        <v>0</v>
      </c>
      <c r="N7" s="18">
        <f t="shared" ca="1" si="1"/>
        <v>0</v>
      </c>
      <c r="O7" s="19">
        <f t="shared" ca="1" si="1"/>
        <v>1</v>
      </c>
    </row>
    <row r="8" spans="1:15" ht="12.75" customHeight="1" x14ac:dyDescent="0.3">
      <c r="A8" s="20" t="s">
        <v>15</v>
      </c>
      <c r="B8" s="21">
        <v>718</v>
      </c>
      <c r="C8" s="22">
        <f t="shared" ca="1" si="0"/>
        <v>0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3">
        <f ca="1">SUM(C8:G8)</f>
        <v>0</v>
      </c>
      <c r="J8" s="24">
        <f t="shared" ca="1" si="1"/>
        <v>0</v>
      </c>
      <c r="K8" s="24">
        <f t="shared" ca="1" si="1"/>
        <v>0</v>
      </c>
      <c r="L8" s="24">
        <f t="shared" ca="1" si="1"/>
        <v>0</v>
      </c>
      <c r="M8" s="24">
        <f t="shared" ca="1" si="1"/>
        <v>0</v>
      </c>
      <c r="N8" s="24">
        <f t="shared" ca="1" si="1"/>
        <v>0</v>
      </c>
      <c r="O8" s="25">
        <f t="shared" ca="1" si="1"/>
        <v>0</v>
      </c>
    </row>
    <row r="9" spans="1:15" ht="12.75" customHeight="1" x14ac:dyDescent="0.3">
      <c r="A9" s="20" t="s">
        <v>16</v>
      </c>
      <c r="B9" s="21">
        <v>729</v>
      </c>
      <c r="C9" s="22">
        <f t="shared" ca="1" si="0"/>
        <v>0</v>
      </c>
      <c r="D9" s="22">
        <f t="shared" ca="1" si="0"/>
        <v>0</v>
      </c>
      <c r="E9" s="22">
        <f t="shared" ca="1" si="0"/>
        <v>47670.04</v>
      </c>
      <c r="F9" s="22">
        <f t="shared" ca="1" si="0"/>
        <v>0</v>
      </c>
      <c r="G9" s="22">
        <f t="shared" ca="1" si="0"/>
        <v>0</v>
      </c>
      <c r="H9" s="23">
        <f t="shared" ref="H9:H73" ca="1" si="2">SUM(C9:G9)</f>
        <v>47670.04</v>
      </c>
      <c r="J9" s="24">
        <f t="shared" ca="1" si="1"/>
        <v>0</v>
      </c>
      <c r="K9" s="24">
        <f t="shared" ca="1" si="1"/>
        <v>0</v>
      </c>
      <c r="L9" s="24">
        <f t="shared" ca="1" si="1"/>
        <v>1</v>
      </c>
      <c r="M9" s="24">
        <f t="shared" ca="1" si="1"/>
        <v>0</v>
      </c>
      <c r="N9" s="24">
        <f t="shared" ca="1" si="1"/>
        <v>0</v>
      </c>
      <c r="O9" s="25">
        <f t="shared" ca="1" si="1"/>
        <v>1</v>
      </c>
    </row>
    <row r="10" spans="1:15" ht="12.75" customHeight="1" x14ac:dyDescent="0.3">
      <c r="A10" s="20" t="s">
        <v>17</v>
      </c>
      <c r="B10" s="21">
        <v>750</v>
      </c>
      <c r="C10" s="22">
        <f t="shared" ca="1" si="0"/>
        <v>7970291.2399998698</v>
      </c>
      <c r="D10" s="22">
        <f t="shared" ca="1" si="0"/>
        <v>983378994.57999313</v>
      </c>
      <c r="E10" s="22">
        <f t="shared" ca="1" si="0"/>
        <v>2507422799.2699661</v>
      </c>
      <c r="F10" s="22">
        <f t="shared" ca="1" si="0"/>
        <v>84377027.569999799</v>
      </c>
      <c r="G10" s="22">
        <f t="shared" ca="1" si="0"/>
        <v>210892465.32995039</v>
      </c>
      <c r="H10" s="23">
        <f t="shared" ca="1" si="2"/>
        <v>3794041577.9899092</v>
      </c>
      <c r="J10" s="24">
        <f t="shared" ca="1" si="1"/>
        <v>2.1007390341311301E-3</v>
      </c>
      <c r="K10" s="24">
        <f t="shared" ca="1" si="1"/>
        <v>0.25919035792459327</v>
      </c>
      <c r="L10" s="24">
        <f t="shared" ca="1" si="1"/>
        <v>0.66088437559991209</v>
      </c>
      <c r="M10" s="24">
        <f t="shared" ca="1" si="1"/>
        <v>2.2239352372807396E-2</v>
      </c>
      <c r="N10" s="24">
        <f t="shared" ca="1" si="1"/>
        <v>5.5585175068556217E-2</v>
      </c>
      <c r="O10" s="25">
        <f t="shared" ca="1" si="1"/>
        <v>1</v>
      </c>
    </row>
    <row r="11" spans="1:15" ht="12.75" customHeight="1" x14ac:dyDescent="0.3">
      <c r="A11" s="20" t="s">
        <v>18</v>
      </c>
      <c r="B11" s="21">
        <v>751</v>
      </c>
      <c r="C11" s="22">
        <f t="shared" ca="1" si="0"/>
        <v>0</v>
      </c>
      <c r="D11" s="22">
        <f t="shared" ca="1" si="0"/>
        <v>107.7</v>
      </c>
      <c r="E11" s="22">
        <f t="shared" ca="1" si="0"/>
        <v>45905515.789999798</v>
      </c>
      <c r="F11" s="22">
        <f t="shared" ca="1" si="0"/>
        <v>0</v>
      </c>
      <c r="G11" s="22">
        <f t="shared" ca="1" si="0"/>
        <v>0</v>
      </c>
      <c r="H11" s="23">
        <f t="shared" ca="1" si="2"/>
        <v>45905623.489999801</v>
      </c>
      <c r="J11" s="24">
        <f t="shared" ca="1" si="1"/>
        <v>0</v>
      </c>
      <c r="K11" s="24">
        <f t="shared" ca="1" si="1"/>
        <v>2.3461177915045997E-6</v>
      </c>
      <c r="L11" s="24">
        <f t="shared" ca="1" si="1"/>
        <v>0.9999976538822084</v>
      </c>
      <c r="M11" s="24">
        <f t="shared" ca="1" si="1"/>
        <v>0</v>
      </c>
      <c r="N11" s="24">
        <f t="shared" ca="1" si="1"/>
        <v>0</v>
      </c>
      <c r="O11" s="26">
        <f t="shared" ca="1" si="1"/>
        <v>1</v>
      </c>
    </row>
    <row r="12" spans="1:15" ht="12.75" customHeight="1" thickBot="1" x14ac:dyDescent="0.35">
      <c r="A12" s="70" t="s">
        <v>19</v>
      </c>
      <c r="B12" s="71"/>
      <c r="C12" s="27">
        <f ca="1">SUM(C7:C11)</f>
        <v>8111681.1699998695</v>
      </c>
      <c r="D12" s="27">
        <f ca="1">SUM(D7:D11)</f>
        <v>987656393.68999314</v>
      </c>
      <c r="E12" s="27">
        <f ca="1">SUM(E7:E11)</f>
        <v>2553375985.099966</v>
      </c>
      <c r="F12" s="27">
        <f ca="1">SUM(F7:F11)</f>
        <v>84377027.569999799</v>
      </c>
      <c r="G12" s="27">
        <f ca="1">SUM(G7:G11)</f>
        <v>210892465.32995039</v>
      </c>
      <c r="H12" s="27">
        <f t="shared" ca="1" si="2"/>
        <v>3844413552.8599091</v>
      </c>
      <c r="J12" s="28">
        <f t="shared" ca="1" si="1"/>
        <v>2.1099918254022087E-3</v>
      </c>
      <c r="K12" s="28">
        <f t="shared" ca="1" si="1"/>
        <v>0.25690690663476168</v>
      </c>
      <c r="L12" s="28">
        <f t="shared" ca="1" si="1"/>
        <v>0.66417828102818866</v>
      </c>
      <c r="M12" s="28">
        <f t="shared" ca="1" si="1"/>
        <v>2.1947958098116328E-2</v>
      </c>
      <c r="N12" s="28">
        <f t="shared" ca="1" si="1"/>
        <v>5.4856862413531125E-2</v>
      </c>
      <c r="O12" s="28">
        <f t="shared" ca="1" si="1"/>
        <v>1</v>
      </c>
    </row>
    <row r="13" spans="1:15" ht="12.75" customHeight="1" x14ac:dyDescent="0.3">
      <c r="A13" s="29" t="s">
        <v>20</v>
      </c>
      <c r="B13" s="30">
        <v>784</v>
      </c>
      <c r="C13" s="31">
        <f ca="1">IFERROR(INDIRECT("'"&amp;C$6&amp;"'!"&amp;ADDRESS(MATCH(IF($C$4="Tüm Şirketler",9003,IF($C$4="Hayatdışı Sigorta Şirketleri",9000,9001)),INDIRECT("'"&amp;C$6&amp;"'!$B$1:$B$1095"),0),MATCH($B13,INDIRECT("'"&amp;C$6&amp;"'!5:5"),0))),0)</f>
        <v>23416</v>
      </c>
      <c r="D13" s="31">
        <f ca="1">IFERROR(INDIRECT("'"&amp;D$6&amp;"'!"&amp;ADDRESS(MATCH(IF($C$4="Tüm Şirketler",9003,IF($C$4="Hayatdışı Sigorta Şirketleri",9000,9001)),INDIRECT("'"&amp;D$6&amp;"'!$B$1:$B$1095"),0),MATCH($B13,INDIRECT("'"&amp;D$6&amp;"'!5:5"),0))),0)</f>
        <v>3146572.24</v>
      </c>
      <c r="E13" s="31">
        <f ca="1">IFERROR(INDIRECT("'"&amp;E$6&amp;"'!"&amp;ADDRESS(MATCH(IF($C$4="Tüm Şirketler",9003,IF($C$4="Hayatdışı Sigorta Şirketleri",9000,9001)),INDIRECT("'"&amp;E$6&amp;"'!$B$1:$B$1095"),0),MATCH($B13,INDIRECT("'"&amp;E$6&amp;"'!5:5"),0))),0)</f>
        <v>1382321.3</v>
      </c>
      <c r="F13" s="31">
        <f ca="1">IFERROR(INDIRECT("'"&amp;F$6&amp;"'!"&amp;ADDRESS(MATCH(IF($C$4="Tüm Şirketler",9003,IF($C$4="Hayatdışı Sigorta Şirketleri",9000,9001)),INDIRECT("'"&amp;F$6&amp;"'!$B$1:$B$1095"),0),MATCH($B13,INDIRECT("'"&amp;F$6&amp;"'!5:5"),0))),0)</f>
        <v>36610.410000000003</v>
      </c>
      <c r="G13" s="31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2">
        <f t="shared" ca="1" si="2"/>
        <v>4588919.95</v>
      </c>
      <c r="J13" s="33">
        <f t="shared" ca="1" si="1"/>
        <v>5.1027257514047498E-3</v>
      </c>
      <c r="K13" s="33">
        <f t="shared" ca="1" si="1"/>
        <v>0.68568906720632594</v>
      </c>
      <c r="L13" s="33">
        <f t="shared" ca="1" si="1"/>
        <v>0.30123020559554542</v>
      </c>
      <c r="M13" s="33">
        <f t="shared" ca="1" si="1"/>
        <v>7.9780014467238647E-3</v>
      </c>
      <c r="N13" s="33">
        <f t="shared" ca="1" si="1"/>
        <v>0</v>
      </c>
      <c r="O13" s="19">
        <f t="shared" ca="1" si="1"/>
        <v>1</v>
      </c>
    </row>
    <row r="14" spans="1:15" ht="12.75" customHeight="1" x14ac:dyDescent="0.3">
      <c r="A14" s="34" t="s">
        <v>21</v>
      </c>
      <c r="B14" s="21">
        <v>785</v>
      </c>
      <c r="C14" s="23">
        <f ca="1">+C15+C16+C17+C20</f>
        <v>1967713652.1700075</v>
      </c>
      <c r="D14" s="23">
        <f ca="1">+D15+D16+D17+D20</f>
        <v>645862702.05000007</v>
      </c>
      <c r="E14" s="23">
        <f ca="1">+E15+E16+E17+E20</f>
        <v>650495563.77000093</v>
      </c>
      <c r="F14" s="23">
        <f ca="1">+F15+F16+F17+F20</f>
        <v>1229679422.6999872</v>
      </c>
      <c r="G14" s="23">
        <f ca="1">+G15+G16+G17+G20</f>
        <v>124964223.3</v>
      </c>
      <c r="H14" s="23">
        <f t="shared" ca="1" si="2"/>
        <v>4618715563.989996</v>
      </c>
      <c r="J14" s="25">
        <f t="shared" ca="1" si="1"/>
        <v>0.42603048940951616</v>
      </c>
      <c r="K14" s="25">
        <f t="shared" ca="1" si="1"/>
        <v>0.13983599836402461</v>
      </c>
      <c r="L14" s="25">
        <f t="shared" ca="1" si="1"/>
        <v>0.14083906115406111</v>
      </c>
      <c r="M14" s="25">
        <f t="shared" ca="1" si="1"/>
        <v>0.26623839586209486</v>
      </c>
      <c r="N14" s="25">
        <f t="shared" ca="1" si="1"/>
        <v>2.7056055210303197E-2</v>
      </c>
      <c r="O14" s="25">
        <f t="shared" ca="1" si="1"/>
        <v>1</v>
      </c>
    </row>
    <row r="15" spans="1:15" ht="12.75" customHeight="1" x14ac:dyDescent="0.3">
      <c r="A15" s="35" t="s">
        <v>22</v>
      </c>
      <c r="B15" s="36">
        <v>904</v>
      </c>
      <c r="C15" s="22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3500</v>
      </c>
      <c r="D15" s="22">
        <f t="shared" ca="1" si="3"/>
        <v>6706419.04</v>
      </c>
      <c r="E15" s="22">
        <f t="shared" ca="1" si="3"/>
        <v>12003077.950000005</v>
      </c>
      <c r="F15" s="22">
        <f t="shared" ca="1" si="3"/>
        <v>-31108.9</v>
      </c>
      <c r="G15" s="22">
        <f t="shared" ca="1" si="3"/>
        <v>2899746.58</v>
      </c>
      <c r="H15" s="23">
        <f t="shared" ca="1" si="2"/>
        <v>21581634.670000009</v>
      </c>
      <c r="J15" s="24">
        <f t="shared" ca="1" si="1"/>
        <v>1.6217492574208229E-4</v>
      </c>
      <c r="K15" s="24">
        <f t="shared" ca="1" si="1"/>
        <v>0.31074657423065338</v>
      </c>
      <c r="L15" s="24">
        <f t="shared" ca="1" si="1"/>
        <v>0.55617093577647891</v>
      </c>
      <c r="M15" s="24">
        <f t="shared" ca="1" si="1"/>
        <v>-1.4414524421193897E-3</v>
      </c>
      <c r="N15" s="24">
        <f t="shared" ca="1" si="1"/>
        <v>0.13436176750924489</v>
      </c>
      <c r="O15" s="25">
        <f t="shared" ca="1" si="1"/>
        <v>1</v>
      </c>
    </row>
    <row r="16" spans="1:15" ht="12.75" customHeight="1" x14ac:dyDescent="0.3">
      <c r="A16" s="35" t="s">
        <v>23</v>
      </c>
      <c r="B16" s="36">
        <v>905</v>
      </c>
      <c r="C16" s="22">
        <f t="shared" ca="1" si="3"/>
        <v>0</v>
      </c>
      <c r="D16" s="22">
        <f t="shared" ca="1" si="3"/>
        <v>36.38999999999578</v>
      </c>
      <c r="E16" s="22">
        <f t="shared" ca="1" si="3"/>
        <v>548938.33999999985</v>
      </c>
      <c r="F16" s="22">
        <f t="shared" ca="1" si="3"/>
        <v>0</v>
      </c>
      <c r="G16" s="22">
        <f t="shared" ca="1" si="3"/>
        <v>0</v>
      </c>
      <c r="H16" s="23">
        <f t="shared" ca="1" si="2"/>
        <v>548974.72999999986</v>
      </c>
      <c r="J16" s="24">
        <f t="shared" ca="1" si="1"/>
        <v>0</v>
      </c>
      <c r="K16" s="24">
        <f t="shared" ca="1" si="1"/>
        <v>6.6287204148715169E-5</v>
      </c>
      <c r="L16" s="24">
        <f t="shared" ca="1" si="1"/>
        <v>0.9999337127958513</v>
      </c>
      <c r="M16" s="24">
        <f t="shared" ca="1" si="1"/>
        <v>0</v>
      </c>
      <c r="N16" s="24">
        <f t="shared" ca="1" si="1"/>
        <v>0</v>
      </c>
      <c r="O16" s="25">
        <f t="shared" ca="1" si="1"/>
        <v>1</v>
      </c>
    </row>
    <row r="17" spans="1:15" ht="12.75" customHeight="1" x14ac:dyDescent="0.3">
      <c r="A17" s="35" t="s">
        <v>24</v>
      </c>
      <c r="B17" s="36">
        <v>906</v>
      </c>
      <c r="C17" s="23">
        <f ca="1">+C18+C19</f>
        <v>229743737.64999694</v>
      </c>
      <c r="D17" s="23">
        <f ca="1">+D18+D19</f>
        <v>635776168.87000012</v>
      </c>
      <c r="E17" s="23">
        <f ca="1">+E18+E19</f>
        <v>369835644.28000057</v>
      </c>
      <c r="F17" s="23">
        <f ca="1">+F18+F19</f>
        <v>360116925.48999602</v>
      </c>
      <c r="G17" s="23">
        <f ca="1">+G18+G19</f>
        <v>120188395.12</v>
      </c>
      <c r="H17" s="23">
        <f t="shared" ca="1" si="2"/>
        <v>1715660871.4099936</v>
      </c>
      <c r="J17" s="25">
        <f t="shared" ca="1" si="1"/>
        <v>0.13390976123456438</v>
      </c>
      <c r="K17" s="25">
        <f t="shared" ca="1" si="1"/>
        <v>0.37057216811589094</v>
      </c>
      <c r="L17" s="25">
        <f t="shared" ca="1" si="1"/>
        <v>0.21556453868185263</v>
      </c>
      <c r="M17" s="25">
        <f t="shared" ca="1" si="1"/>
        <v>0.20989983014186164</v>
      </c>
      <c r="N17" s="25">
        <f t="shared" ca="1" si="1"/>
        <v>7.0053701825830372E-2</v>
      </c>
      <c r="O17" s="25">
        <f t="shared" ca="1" si="1"/>
        <v>1</v>
      </c>
    </row>
    <row r="18" spans="1:15" ht="12.75" customHeight="1" x14ac:dyDescent="0.3">
      <c r="A18" s="37" t="s">
        <v>25</v>
      </c>
      <c r="B18" s="38">
        <v>90601</v>
      </c>
      <c r="C18" s="22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219237.21000000002</v>
      </c>
      <c r="D18" s="22">
        <f t="shared" ca="1" si="4"/>
        <v>202756.9</v>
      </c>
      <c r="E18" s="22">
        <f t="shared" ca="1" si="4"/>
        <v>2661531.240000003</v>
      </c>
      <c r="F18" s="22">
        <f t="shared" ca="1" si="4"/>
        <v>1622737.4600000004</v>
      </c>
      <c r="G18" s="22">
        <f t="shared" ca="1" si="4"/>
        <v>0</v>
      </c>
      <c r="H18" s="23">
        <f t="shared" ca="1" si="2"/>
        <v>4706262.8100000033</v>
      </c>
      <c r="J18" s="24">
        <f t="shared" ca="1" si="1"/>
        <v>4.6584140931135096E-2</v>
      </c>
      <c r="K18" s="24">
        <f t="shared" ca="1" si="1"/>
        <v>4.3082358165204095E-2</v>
      </c>
      <c r="L18" s="24">
        <f t="shared" ca="1" si="1"/>
        <v>0.56552966705231689</v>
      </c>
      <c r="M18" s="24">
        <f t="shared" ca="1" si="1"/>
        <v>0.344803833851344</v>
      </c>
      <c r="N18" s="24">
        <f t="shared" ca="1" si="1"/>
        <v>0</v>
      </c>
      <c r="O18" s="25">
        <f t="shared" ca="1" si="1"/>
        <v>1</v>
      </c>
    </row>
    <row r="19" spans="1:15" ht="12.75" customHeight="1" x14ac:dyDescent="0.3">
      <c r="A19" s="37" t="s">
        <v>26</v>
      </c>
      <c r="B19" s="38">
        <v>90602</v>
      </c>
      <c r="C19" s="22">
        <f t="shared" ca="1" si="4"/>
        <v>229524500.43999693</v>
      </c>
      <c r="D19" s="22">
        <f t="shared" ca="1" si="4"/>
        <v>635573411.97000015</v>
      </c>
      <c r="E19" s="22">
        <f t="shared" ca="1" si="4"/>
        <v>367174113.04000056</v>
      </c>
      <c r="F19" s="22">
        <f t="shared" ca="1" si="4"/>
        <v>358494188.02999604</v>
      </c>
      <c r="G19" s="22">
        <f t="shared" ca="1" si="4"/>
        <v>120188395.12</v>
      </c>
      <c r="H19" s="23">
        <f t="shared" ca="1" si="2"/>
        <v>1710954608.5999937</v>
      </c>
      <c r="J19" s="24">
        <f t="shared" ca="1" si="1"/>
        <v>0.13414996475435881</v>
      </c>
      <c r="K19" s="24">
        <f t="shared" ca="1" si="1"/>
        <v>0.37147298284556168</v>
      </c>
      <c r="L19" s="24">
        <f t="shared" ca="1" si="1"/>
        <v>0.21460190188239101</v>
      </c>
      <c r="M19" s="24">
        <f t="shared" ca="1" si="1"/>
        <v>0.20952875443220415</v>
      </c>
      <c r="N19" s="24">
        <f t="shared" ca="1" si="1"/>
        <v>7.0246396085484344E-2</v>
      </c>
      <c r="O19" s="25">
        <f t="shared" ca="1" si="1"/>
        <v>1</v>
      </c>
    </row>
    <row r="20" spans="1:15" ht="12.75" customHeight="1" x14ac:dyDescent="0.3">
      <c r="A20" s="35" t="s">
        <v>27</v>
      </c>
      <c r="B20" s="36">
        <v>907</v>
      </c>
      <c r="C20" s="23">
        <f ca="1">+C21+C22</f>
        <v>1737966414.5200105</v>
      </c>
      <c r="D20" s="23">
        <f ca="1">+D21+D22</f>
        <v>3380077.7499999991</v>
      </c>
      <c r="E20" s="23">
        <f ca="1">+E21+E22</f>
        <v>268107903.20000032</v>
      </c>
      <c r="F20" s="23">
        <f ca="1">+F21+F22</f>
        <v>869593606.10999119</v>
      </c>
      <c r="G20" s="23">
        <f ca="1">+G21+G22</f>
        <v>1876081.6</v>
      </c>
      <c r="H20" s="23">
        <f t="shared" ca="1" si="2"/>
        <v>2880924083.1800017</v>
      </c>
      <c r="J20" s="25">
        <f t="shared" ca="1" si="1"/>
        <v>0.60326699501280168</v>
      </c>
      <c r="K20" s="25">
        <f t="shared" ca="1" si="1"/>
        <v>1.1732616523060285E-3</v>
      </c>
      <c r="L20" s="25">
        <f t="shared" ca="1" si="1"/>
        <v>9.3063161492287327E-2</v>
      </c>
      <c r="M20" s="25">
        <f t="shared" ca="1" si="1"/>
        <v>0.30184537356851221</v>
      </c>
      <c r="N20" s="25">
        <f t="shared" ca="1" si="1"/>
        <v>6.5120827409278928E-4</v>
      </c>
      <c r="O20" s="25">
        <f t="shared" ca="1" si="1"/>
        <v>1</v>
      </c>
    </row>
    <row r="21" spans="1:15" ht="12.75" customHeight="1" x14ac:dyDescent="0.3">
      <c r="A21" s="37" t="s">
        <v>25</v>
      </c>
      <c r="B21" s="38">
        <v>90701</v>
      </c>
      <c r="C21" s="22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1209182.3699999996</v>
      </c>
      <c r="D21" s="22">
        <f t="shared" ca="1" si="5"/>
        <v>1300246.5699999998</v>
      </c>
      <c r="E21" s="22">
        <f t="shared" ca="1" si="5"/>
        <v>11702977.319999963</v>
      </c>
      <c r="F21" s="22">
        <f t="shared" ca="1" si="5"/>
        <v>924682.42</v>
      </c>
      <c r="G21" s="22">
        <f t="shared" ca="1" si="5"/>
        <v>0</v>
      </c>
      <c r="H21" s="23">
        <f t="shared" ca="1" si="2"/>
        <v>15137088.679999962</v>
      </c>
      <c r="J21" s="24">
        <f t="shared" ca="1" si="1"/>
        <v>7.9882095927577182E-2</v>
      </c>
      <c r="K21" s="24">
        <f t="shared" ca="1" si="1"/>
        <v>8.5898061211596405E-2</v>
      </c>
      <c r="L21" s="24">
        <f t="shared" ca="1" si="1"/>
        <v>0.7731326391357306</v>
      </c>
      <c r="M21" s="24">
        <f t="shared" ca="1" si="1"/>
        <v>6.1087203725095858E-2</v>
      </c>
      <c r="N21" s="24">
        <f t="shared" ca="1" si="1"/>
        <v>0</v>
      </c>
      <c r="O21" s="25">
        <f t="shared" ca="1" si="1"/>
        <v>1</v>
      </c>
    </row>
    <row r="22" spans="1:15" ht="12.75" customHeight="1" x14ac:dyDescent="0.3">
      <c r="A22" s="37" t="s">
        <v>26</v>
      </c>
      <c r="B22" s="38">
        <v>90702</v>
      </c>
      <c r="C22" s="22">
        <f t="shared" ca="1" si="5"/>
        <v>1736757232.1500106</v>
      </c>
      <c r="D22" s="22">
        <f t="shared" ca="1" si="5"/>
        <v>2079831.1799999995</v>
      </c>
      <c r="E22" s="22">
        <f t="shared" ca="1" si="5"/>
        <v>256404925.88000035</v>
      </c>
      <c r="F22" s="22">
        <f t="shared" ca="1" si="5"/>
        <v>868668923.68999124</v>
      </c>
      <c r="G22" s="22">
        <f t="shared" ca="1" si="5"/>
        <v>1876081.6</v>
      </c>
      <c r="H22" s="23">
        <f t="shared" ca="1" si="2"/>
        <v>2865786994.5000024</v>
      </c>
      <c r="J22" s="24">
        <f t="shared" ca="1" si="1"/>
        <v>0.6060315143739512</v>
      </c>
      <c r="K22" s="24">
        <f t="shared" ca="1" si="1"/>
        <v>7.2574520855583349E-4</v>
      </c>
      <c r="L22" s="24">
        <f t="shared" ca="1" si="1"/>
        <v>8.9471034090143758E-2</v>
      </c>
      <c r="M22" s="24">
        <f t="shared" ca="1" si="1"/>
        <v>0.30311705837074926</v>
      </c>
      <c r="N22" s="24">
        <f t="shared" ca="1" si="1"/>
        <v>6.5464795659990168E-4</v>
      </c>
      <c r="O22" s="25">
        <f t="shared" ca="1" si="1"/>
        <v>1</v>
      </c>
    </row>
    <row r="23" spans="1:15" ht="12.75" customHeight="1" x14ac:dyDescent="0.3">
      <c r="A23" s="34" t="s">
        <v>28</v>
      </c>
      <c r="B23" s="21">
        <v>786</v>
      </c>
      <c r="C23" s="22">
        <f t="shared" ca="1" si="5"/>
        <v>1090008.95</v>
      </c>
      <c r="D23" s="22">
        <f t="shared" ca="1" si="5"/>
        <v>10869217.15</v>
      </c>
      <c r="E23" s="22">
        <f t="shared" ca="1" si="5"/>
        <v>8562022.2499999665</v>
      </c>
      <c r="F23" s="22">
        <f t="shared" ca="1" si="5"/>
        <v>3794527.4099999997</v>
      </c>
      <c r="G23" s="22">
        <f t="shared" ca="1" si="5"/>
        <v>225399.32</v>
      </c>
      <c r="H23" s="23">
        <f t="shared" ca="1" si="2"/>
        <v>24541175.079999965</v>
      </c>
      <c r="J23" s="24">
        <f t="shared" ref="J23:O65" ca="1" si="6">IF($H23=0,0,C23/$H23)</f>
        <v>4.4415515819709539E-2</v>
      </c>
      <c r="K23" s="24">
        <f t="shared" ca="1" si="6"/>
        <v>0.44289717646234306</v>
      </c>
      <c r="L23" s="24">
        <f t="shared" ca="1" si="6"/>
        <v>0.34888395613043233</v>
      </c>
      <c r="M23" s="24">
        <f t="shared" ca="1" si="6"/>
        <v>0.15461881501723124</v>
      </c>
      <c r="N23" s="24">
        <f t="shared" ca="1" si="6"/>
        <v>9.1845365702839174E-3</v>
      </c>
      <c r="O23" s="25">
        <f t="shared" ca="1" si="6"/>
        <v>1</v>
      </c>
    </row>
    <row r="24" spans="1:15" ht="12.75" customHeight="1" thickBot="1" x14ac:dyDescent="0.35">
      <c r="A24" s="74" t="s">
        <v>29</v>
      </c>
      <c r="B24" s="75"/>
      <c r="C24" s="39">
        <f ca="1">+C13+C14+C23</f>
        <v>1968827077.1200075</v>
      </c>
      <c r="D24" s="39">
        <f ca="1">+D13+D14+D23</f>
        <v>659878491.44000006</v>
      </c>
      <c r="E24" s="39">
        <f ca="1">+E13+E14+E23</f>
        <v>660439907.32000089</v>
      </c>
      <c r="F24" s="39">
        <f ca="1">+F13+F14+F23</f>
        <v>1233510560.5199873</v>
      </c>
      <c r="G24" s="39">
        <f ca="1">+G13+G14+G23</f>
        <v>125189622.61999999</v>
      </c>
      <c r="H24" s="39">
        <f t="shared" ca="1" si="2"/>
        <v>4647845659.0199957</v>
      </c>
      <c r="J24" s="40">
        <f t="shared" ca="1" si="6"/>
        <v>0.42359992597842355</v>
      </c>
      <c r="K24" s="40">
        <f t="shared" ca="1" si="6"/>
        <v>0.14197512995281697</v>
      </c>
      <c r="L24" s="40">
        <f t="shared" ca="1" si="6"/>
        <v>0.14209592051282863</v>
      </c>
      <c r="M24" s="40">
        <f t="shared" ca="1" si="6"/>
        <v>0.26539404511553311</v>
      </c>
      <c r="N24" s="40">
        <f t="shared" ca="1" si="6"/>
        <v>2.6934978440397779E-2</v>
      </c>
      <c r="O24" s="41">
        <f t="shared" ca="1" si="6"/>
        <v>1</v>
      </c>
    </row>
    <row r="25" spans="1:15" ht="12.75" customHeight="1" x14ac:dyDescent="0.3">
      <c r="A25" s="14" t="s">
        <v>30</v>
      </c>
      <c r="B25" s="15">
        <v>717</v>
      </c>
      <c r="C25" s="16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69881913.400000155</v>
      </c>
      <c r="D25" s="16">
        <f t="shared" ca="1" si="7"/>
        <v>6268153367.6299639</v>
      </c>
      <c r="E25" s="16">
        <f t="shared" ca="1" si="7"/>
        <v>1461340521.8400021</v>
      </c>
      <c r="F25" s="16">
        <f t="shared" ca="1" si="7"/>
        <v>588228772.84000063</v>
      </c>
      <c r="G25" s="16">
        <f t="shared" ca="1" si="7"/>
        <v>283016459.24998897</v>
      </c>
      <c r="H25" s="17">
        <f t="shared" ca="1" si="2"/>
        <v>8670621034.9599552</v>
      </c>
      <c r="J25" s="18">
        <f t="shared" ca="1" si="6"/>
        <v>8.0596203107293225E-3</v>
      </c>
      <c r="K25" s="18">
        <f t="shared" ca="1" si="6"/>
        <v>0.7229186170583124</v>
      </c>
      <c r="L25" s="18">
        <f t="shared" ca="1" si="6"/>
        <v>0.16853931407541342</v>
      </c>
      <c r="M25" s="18">
        <f t="shared" ca="1" si="6"/>
        <v>6.7841596405639401E-2</v>
      </c>
      <c r="N25" s="18">
        <f t="shared" ca="1" si="6"/>
        <v>3.2640852149905551E-2</v>
      </c>
      <c r="O25" s="19">
        <f t="shared" ca="1" si="6"/>
        <v>1</v>
      </c>
    </row>
    <row r="26" spans="1:15" ht="12.75" customHeight="1" x14ac:dyDescent="0.3">
      <c r="A26" s="20" t="s">
        <v>31</v>
      </c>
      <c r="B26" s="21">
        <v>737</v>
      </c>
      <c r="C26" s="22">
        <f t="shared" ca="1" si="7"/>
        <v>0</v>
      </c>
      <c r="D26" s="22">
        <f t="shared" ca="1" si="7"/>
        <v>0</v>
      </c>
      <c r="E26" s="22">
        <f t="shared" ca="1" si="7"/>
        <v>0</v>
      </c>
      <c r="F26" s="22">
        <f t="shared" ca="1" si="7"/>
        <v>0</v>
      </c>
      <c r="G26" s="22">
        <f t="shared" ca="1" si="7"/>
        <v>0</v>
      </c>
      <c r="H26" s="23">
        <f t="shared" ca="1" si="2"/>
        <v>0</v>
      </c>
      <c r="J26" s="24">
        <f t="shared" ca="1" si="6"/>
        <v>0</v>
      </c>
      <c r="K26" s="24">
        <f t="shared" ca="1" si="6"/>
        <v>0</v>
      </c>
      <c r="L26" s="24">
        <f t="shared" ca="1" si="6"/>
        <v>0</v>
      </c>
      <c r="M26" s="24">
        <f t="shared" ca="1" si="6"/>
        <v>0</v>
      </c>
      <c r="N26" s="24">
        <f t="shared" ca="1" si="6"/>
        <v>0</v>
      </c>
      <c r="O26" s="25">
        <f t="shared" ca="1" si="6"/>
        <v>0</v>
      </c>
    </row>
    <row r="27" spans="1:15" ht="12.75" customHeight="1" thickBot="1" x14ac:dyDescent="0.35">
      <c r="A27" s="70" t="s">
        <v>32</v>
      </c>
      <c r="B27" s="71"/>
      <c r="C27" s="27">
        <f ca="1">+C25+C26</f>
        <v>69881913.400000155</v>
      </c>
      <c r="D27" s="27">
        <f ca="1">+D25+D26</f>
        <v>6268153367.6299639</v>
      </c>
      <c r="E27" s="27">
        <f ca="1">+E25+E26</f>
        <v>1461340521.8400021</v>
      </c>
      <c r="F27" s="27">
        <f ca="1">+F25+F26</f>
        <v>588228772.84000063</v>
      </c>
      <c r="G27" s="27">
        <f ca="1">+G25+G26</f>
        <v>283016459.24998897</v>
      </c>
      <c r="H27" s="27">
        <f t="shared" ca="1" si="2"/>
        <v>8670621034.9599552</v>
      </c>
      <c r="J27" s="28">
        <f t="shared" ca="1" si="6"/>
        <v>8.0596203107293225E-3</v>
      </c>
      <c r="K27" s="28">
        <f t="shared" ca="1" si="6"/>
        <v>0.7229186170583124</v>
      </c>
      <c r="L27" s="28">
        <f t="shared" ca="1" si="6"/>
        <v>0.16853931407541342</v>
      </c>
      <c r="M27" s="28">
        <f t="shared" ca="1" si="6"/>
        <v>6.7841596405639401E-2</v>
      </c>
      <c r="N27" s="28">
        <f t="shared" ca="1" si="6"/>
        <v>3.2640852149905551E-2</v>
      </c>
      <c r="O27" s="41">
        <f t="shared" ca="1" si="6"/>
        <v>1</v>
      </c>
    </row>
    <row r="28" spans="1:15" ht="12.75" customHeight="1" x14ac:dyDescent="0.3">
      <c r="A28" s="29" t="s">
        <v>33</v>
      </c>
      <c r="B28" s="30">
        <v>713</v>
      </c>
      <c r="C28" s="31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1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1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1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1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2">
        <f t="shared" ca="1" si="2"/>
        <v>0</v>
      </c>
      <c r="J28" s="33">
        <f t="shared" ca="1" si="6"/>
        <v>0</v>
      </c>
      <c r="K28" s="33">
        <f t="shared" ca="1" si="6"/>
        <v>0</v>
      </c>
      <c r="L28" s="33">
        <f t="shared" ca="1" si="6"/>
        <v>0</v>
      </c>
      <c r="M28" s="33">
        <f t="shared" ca="1" si="6"/>
        <v>0</v>
      </c>
      <c r="N28" s="33">
        <f t="shared" ca="1" si="6"/>
        <v>0</v>
      </c>
      <c r="O28" s="19">
        <f t="shared" ca="1" si="6"/>
        <v>0</v>
      </c>
    </row>
    <row r="29" spans="1:15" ht="12.75" customHeight="1" thickBot="1" x14ac:dyDescent="0.35">
      <c r="A29" s="72" t="s">
        <v>34</v>
      </c>
      <c r="B29" s="73"/>
      <c r="C29" s="42">
        <f ca="1">C28</f>
        <v>0</v>
      </c>
      <c r="D29" s="42">
        <f ca="1">D28</f>
        <v>0</v>
      </c>
      <c r="E29" s="42">
        <f ca="1">E28</f>
        <v>0</v>
      </c>
      <c r="F29" s="42">
        <f ca="1">F28</f>
        <v>0</v>
      </c>
      <c r="G29" s="42">
        <f ca="1">G28</f>
        <v>0</v>
      </c>
      <c r="H29" s="42">
        <f t="shared" ca="1" si="2"/>
        <v>0</v>
      </c>
      <c r="J29" s="43">
        <f t="shared" ca="1" si="6"/>
        <v>0</v>
      </c>
      <c r="K29" s="43">
        <f t="shared" ca="1" si="6"/>
        <v>0</v>
      </c>
      <c r="L29" s="43">
        <f t="shared" ca="1" si="6"/>
        <v>0</v>
      </c>
      <c r="M29" s="43">
        <f t="shared" ca="1" si="6"/>
        <v>0</v>
      </c>
      <c r="N29" s="43">
        <f t="shared" ca="1" si="6"/>
        <v>0</v>
      </c>
      <c r="O29" s="41">
        <f t="shared" ca="1" si="6"/>
        <v>0</v>
      </c>
    </row>
    <row r="30" spans="1:15" ht="12.75" customHeight="1" x14ac:dyDescent="0.3">
      <c r="A30" s="29" t="s">
        <v>35</v>
      </c>
      <c r="B30" s="30">
        <v>727</v>
      </c>
      <c r="C30" s="31">
        <f ca="1">IFERROR(INDIRECT("'"&amp;C$6&amp;"'!"&amp;ADDRESS(MATCH(IF($C$4="Tüm Şirketler",9003,IF($C$4="Hayatdışı Sigorta Şirketleri",9000,9001)),INDIRECT("'"&amp;C$6&amp;"'!$B$1:$B$1095"),0),MATCH($B30,INDIRECT("'"&amp;C$6&amp;"'!5:5"),0))),0)</f>
        <v>0</v>
      </c>
      <c r="D30" s="31">
        <f ca="1">IFERROR(INDIRECT("'"&amp;D$6&amp;"'!"&amp;ADDRESS(MATCH(IF($C$4="Tüm Şirketler",9003,IF($C$4="Hayatdışı Sigorta Şirketleri",9000,9001)),INDIRECT("'"&amp;D$6&amp;"'!$B$1:$B$1095"),0),MATCH($B30,INDIRECT("'"&amp;D$6&amp;"'!5:5"),0))),0)</f>
        <v>22732424.609999999</v>
      </c>
      <c r="E30" s="31">
        <f ca="1">IFERROR(INDIRECT("'"&amp;E$6&amp;"'!"&amp;ADDRESS(MATCH(IF($C$4="Tüm Şirketler",9003,IF($C$4="Hayatdışı Sigorta Şirketleri",9000,9001)),INDIRECT("'"&amp;E$6&amp;"'!$B$1:$B$1095"),0),MATCH($B30,INDIRECT("'"&amp;E$6&amp;"'!5:5"),0))),0)</f>
        <v>3587668.56</v>
      </c>
      <c r="F30" s="31">
        <f ca="1">IFERROR(INDIRECT("'"&amp;F$6&amp;"'!"&amp;ADDRESS(MATCH(IF($C$4="Tüm Şirketler",9003,IF($C$4="Hayatdışı Sigorta Şirketleri",9000,9001)),INDIRECT("'"&amp;F$6&amp;"'!$B$1:$B$1095"),0),MATCH($B30,INDIRECT("'"&amp;F$6&amp;"'!5:5"),0))),0)</f>
        <v>0</v>
      </c>
      <c r="G30" s="31">
        <f ca="1">IFERROR(INDIRECT("'"&amp;G$6&amp;"'!"&amp;ADDRESS(MATCH(IF($C$4="Tüm Şirketler",9003,IF($C$4="Hayatdışı Sigorta Şirketleri",9000,9001)),INDIRECT("'"&amp;G$6&amp;"'!$B$1:$B$1095"),0),MATCH($B30,INDIRECT("'"&amp;G$6&amp;"'!5:5"),0))),0)</f>
        <v>0</v>
      </c>
      <c r="H30" s="32">
        <f t="shared" ca="1" si="2"/>
        <v>26320093.169999998</v>
      </c>
      <c r="J30" s="33">
        <f t="shared" ca="1" si="6"/>
        <v>0</v>
      </c>
      <c r="K30" s="33">
        <f t="shared" ca="1" si="6"/>
        <v>0.86369088677507899</v>
      </c>
      <c r="L30" s="33">
        <f t="shared" ca="1" si="6"/>
        <v>0.13630911322492101</v>
      </c>
      <c r="M30" s="33">
        <f t="shared" ca="1" si="6"/>
        <v>0</v>
      </c>
      <c r="N30" s="33">
        <f t="shared" ca="1" si="6"/>
        <v>0</v>
      </c>
      <c r="O30" s="19">
        <f t="shared" ca="1" si="6"/>
        <v>1</v>
      </c>
    </row>
    <row r="31" spans="1:15" ht="12.75" customHeight="1" thickBot="1" x14ac:dyDescent="0.35">
      <c r="A31" s="72" t="s">
        <v>36</v>
      </c>
      <c r="B31" s="73"/>
      <c r="C31" s="42">
        <f ca="1">C30</f>
        <v>0</v>
      </c>
      <c r="D31" s="42">
        <f ca="1">D30</f>
        <v>22732424.609999999</v>
      </c>
      <c r="E31" s="42">
        <f ca="1">E30</f>
        <v>3587668.56</v>
      </c>
      <c r="F31" s="42">
        <f ca="1">F30</f>
        <v>0</v>
      </c>
      <c r="G31" s="42">
        <f ca="1">G30</f>
        <v>0</v>
      </c>
      <c r="H31" s="42">
        <f t="shared" ca="1" si="2"/>
        <v>26320093.169999998</v>
      </c>
      <c r="J31" s="43">
        <f t="shared" ca="1" si="6"/>
        <v>0</v>
      </c>
      <c r="K31" s="43">
        <f t="shared" ca="1" si="6"/>
        <v>0.86369088677507899</v>
      </c>
      <c r="L31" s="43">
        <f t="shared" ca="1" si="6"/>
        <v>0.13630911322492101</v>
      </c>
      <c r="M31" s="43">
        <f t="shared" ca="1" si="6"/>
        <v>0</v>
      </c>
      <c r="N31" s="43">
        <f t="shared" ca="1" si="6"/>
        <v>0</v>
      </c>
      <c r="O31" s="41">
        <f t="shared" ca="1" si="6"/>
        <v>1</v>
      </c>
    </row>
    <row r="32" spans="1:15" ht="12.75" customHeight="1" x14ac:dyDescent="0.3">
      <c r="A32" s="14" t="s">
        <v>37</v>
      </c>
      <c r="B32" s="15">
        <v>712</v>
      </c>
      <c r="C32" s="16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117334.3</v>
      </c>
      <c r="D32" s="16">
        <f t="shared" ca="1" si="8"/>
        <v>3609078.3200000003</v>
      </c>
      <c r="E32" s="16">
        <f t="shared" ca="1" si="8"/>
        <v>3772633.35</v>
      </c>
      <c r="F32" s="16">
        <f t="shared" ca="1" si="8"/>
        <v>5450015.2699999996</v>
      </c>
      <c r="G32" s="16">
        <f t="shared" ca="1" si="8"/>
        <v>0</v>
      </c>
      <c r="H32" s="17">
        <f t="shared" ca="1" si="2"/>
        <v>12949061.24</v>
      </c>
      <c r="J32" s="18">
        <f t="shared" ca="1" si="6"/>
        <v>9.0612205645882026E-3</v>
      </c>
      <c r="K32" s="18">
        <f t="shared" ca="1" si="6"/>
        <v>0.27871351081817886</v>
      </c>
      <c r="L32" s="18">
        <f t="shared" ca="1" si="6"/>
        <v>0.2913441584743019</v>
      </c>
      <c r="M32" s="18">
        <f t="shared" ca="1" si="6"/>
        <v>0.42088111014293106</v>
      </c>
      <c r="N32" s="18">
        <f t="shared" ca="1" si="6"/>
        <v>0</v>
      </c>
      <c r="O32" s="19">
        <f t="shared" ca="1" si="6"/>
        <v>1</v>
      </c>
    </row>
    <row r="33" spans="1:15" ht="12.75" customHeight="1" x14ac:dyDescent="0.3">
      <c r="A33" s="44" t="s">
        <v>38</v>
      </c>
      <c r="B33" s="30">
        <v>738</v>
      </c>
      <c r="C33" s="31">
        <f t="shared" ca="1" si="8"/>
        <v>0</v>
      </c>
      <c r="D33" s="31">
        <f t="shared" ca="1" si="8"/>
        <v>0</v>
      </c>
      <c r="E33" s="31">
        <f t="shared" ca="1" si="8"/>
        <v>0</v>
      </c>
      <c r="F33" s="31">
        <f t="shared" ca="1" si="8"/>
        <v>0</v>
      </c>
      <c r="G33" s="31">
        <f t="shared" ca="1" si="8"/>
        <v>0</v>
      </c>
      <c r="H33" s="32">
        <f t="shared" ca="1" si="2"/>
        <v>0</v>
      </c>
      <c r="J33" s="33">
        <f t="shared" ca="1" si="6"/>
        <v>0</v>
      </c>
      <c r="K33" s="33">
        <f t="shared" ca="1" si="6"/>
        <v>0</v>
      </c>
      <c r="L33" s="33">
        <f t="shared" ca="1" si="6"/>
        <v>0</v>
      </c>
      <c r="M33" s="33">
        <f t="shared" ca="1" si="6"/>
        <v>0</v>
      </c>
      <c r="N33" s="33">
        <f t="shared" ca="1" si="6"/>
        <v>0</v>
      </c>
      <c r="O33" s="25">
        <f t="shared" ca="1" si="6"/>
        <v>0</v>
      </c>
    </row>
    <row r="34" spans="1:15" ht="12.75" customHeight="1" x14ac:dyDescent="0.3">
      <c r="A34" s="20" t="s">
        <v>39</v>
      </c>
      <c r="B34" s="21">
        <v>739</v>
      </c>
      <c r="C34" s="22">
        <f t="shared" ca="1" si="8"/>
        <v>0</v>
      </c>
      <c r="D34" s="22">
        <f t="shared" ca="1" si="8"/>
        <v>0</v>
      </c>
      <c r="E34" s="22">
        <f t="shared" ca="1" si="8"/>
        <v>0</v>
      </c>
      <c r="F34" s="22">
        <f t="shared" ca="1" si="8"/>
        <v>0</v>
      </c>
      <c r="G34" s="22">
        <f t="shared" ca="1" si="8"/>
        <v>0</v>
      </c>
      <c r="H34" s="23">
        <f t="shared" ca="1" si="2"/>
        <v>0</v>
      </c>
      <c r="J34" s="24">
        <f t="shared" ca="1" si="6"/>
        <v>0</v>
      </c>
      <c r="K34" s="24">
        <f t="shared" ca="1" si="6"/>
        <v>0</v>
      </c>
      <c r="L34" s="24">
        <f t="shared" ca="1" si="6"/>
        <v>0</v>
      </c>
      <c r="M34" s="24">
        <f t="shared" ca="1" si="6"/>
        <v>0</v>
      </c>
      <c r="N34" s="24">
        <f t="shared" ca="1" si="6"/>
        <v>0</v>
      </c>
      <c r="O34" s="25">
        <f t="shared" ca="1" si="6"/>
        <v>0</v>
      </c>
    </row>
    <row r="35" spans="1:15" ht="12.75" customHeight="1" thickBot="1" x14ac:dyDescent="0.35">
      <c r="A35" s="70" t="s">
        <v>40</v>
      </c>
      <c r="B35" s="71"/>
      <c r="C35" s="27">
        <f ca="1">SUM(C32:C34)</f>
        <v>117334.3</v>
      </c>
      <c r="D35" s="27">
        <f ca="1">SUM(D32:D34)</f>
        <v>3609078.3200000003</v>
      </c>
      <c r="E35" s="27">
        <f ca="1">SUM(E32:E34)</f>
        <v>3772633.35</v>
      </c>
      <c r="F35" s="27">
        <f ca="1">SUM(F32:F34)</f>
        <v>5450015.2699999996</v>
      </c>
      <c r="G35" s="27">
        <f ca="1">SUM(G32:G34)</f>
        <v>0</v>
      </c>
      <c r="H35" s="27">
        <f t="shared" ca="1" si="2"/>
        <v>12949061.24</v>
      </c>
      <c r="J35" s="28">
        <f t="shared" ca="1" si="6"/>
        <v>9.0612205645882026E-3</v>
      </c>
      <c r="K35" s="28">
        <f t="shared" ca="1" si="6"/>
        <v>0.27871351081817886</v>
      </c>
      <c r="L35" s="28">
        <f t="shared" ca="1" si="6"/>
        <v>0.2913441584743019</v>
      </c>
      <c r="M35" s="28">
        <f t="shared" ca="1" si="6"/>
        <v>0.42088111014293106</v>
      </c>
      <c r="N35" s="28">
        <f t="shared" ca="1" si="6"/>
        <v>0</v>
      </c>
      <c r="O35" s="41">
        <f t="shared" ca="1" si="6"/>
        <v>1</v>
      </c>
    </row>
    <row r="36" spans="1:15" ht="12.75" customHeight="1" x14ac:dyDescent="0.3">
      <c r="A36" s="14" t="s">
        <v>41</v>
      </c>
      <c r="B36" s="15">
        <v>710</v>
      </c>
      <c r="C36" s="16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10130752.82</v>
      </c>
      <c r="D36" s="16">
        <f t="shared" ca="1" si="9"/>
        <v>66614921.58999984</v>
      </c>
      <c r="E36" s="16">
        <f t="shared" ca="1" si="9"/>
        <v>21290038.820000004</v>
      </c>
      <c r="F36" s="16">
        <f t="shared" ca="1" si="9"/>
        <v>18347605.68</v>
      </c>
      <c r="G36" s="16">
        <f t="shared" ca="1" si="9"/>
        <v>103159578.08</v>
      </c>
      <c r="H36" s="17">
        <f t="shared" ca="1" si="2"/>
        <v>219542896.98999983</v>
      </c>
      <c r="J36" s="18">
        <f t="shared" ca="1" si="6"/>
        <v>4.6144753298310789E-2</v>
      </c>
      <c r="K36" s="18">
        <f t="shared" ca="1" si="6"/>
        <v>0.3034255378029112</v>
      </c>
      <c r="L36" s="18">
        <f t="shared" ca="1" si="6"/>
        <v>9.6974391391809703E-2</v>
      </c>
      <c r="M36" s="18">
        <f t="shared" ca="1" si="6"/>
        <v>8.3571848288199149E-2</v>
      </c>
      <c r="N36" s="18">
        <f t="shared" ca="1" si="6"/>
        <v>0.46988346921876917</v>
      </c>
      <c r="O36" s="19">
        <f t="shared" ca="1" si="6"/>
        <v>1</v>
      </c>
    </row>
    <row r="37" spans="1:15" ht="12.75" customHeight="1" x14ac:dyDescent="0.3">
      <c r="A37" s="20" t="s">
        <v>42</v>
      </c>
      <c r="B37" s="21">
        <v>711</v>
      </c>
      <c r="C37" s="22">
        <f t="shared" ca="1" si="9"/>
        <v>18812916.32</v>
      </c>
      <c r="D37" s="22">
        <f t="shared" ca="1" si="9"/>
        <v>0</v>
      </c>
      <c r="E37" s="22">
        <f t="shared" ca="1" si="9"/>
        <v>0</v>
      </c>
      <c r="F37" s="22">
        <f t="shared" ca="1" si="9"/>
        <v>0</v>
      </c>
      <c r="G37" s="22">
        <f t="shared" ca="1" si="9"/>
        <v>0</v>
      </c>
      <c r="H37" s="23">
        <f t="shared" ca="1" si="2"/>
        <v>18812916.32</v>
      </c>
      <c r="J37" s="24">
        <f t="shared" ca="1" si="6"/>
        <v>1</v>
      </c>
      <c r="K37" s="24">
        <f t="shared" ca="1" si="6"/>
        <v>0</v>
      </c>
      <c r="L37" s="24">
        <f t="shared" ca="1" si="6"/>
        <v>0</v>
      </c>
      <c r="M37" s="24">
        <f t="shared" ca="1" si="6"/>
        <v>0</v>
      </c>
      <c r="N37" s="24">
        <f t="shared" ca="1" si="6"/>
        <v>0</v>
      </c>
      <c r="O37" s="25">
        <f t="shared" ca="1" si="6"/>
        <v>1</v>
      </c>
    </row>
    <row r="38" spans="1:15" ht="12.75" customHeight="1" thickBot="1" x14ac:dyDescent="0.35">
      <c r="A38" s="70" t="s">
        <v>43</v>
      </c>
      <c r="B38" s="71"/>
      <c r="C38" s="27">
        <f ca="1">SUM(C36:C37)</f>
        <v>28943669.140000001</v>
      </c>
      <c r="D38" s="27">
        <f ca="1">SUM(D36:D37)</f>
        <v>66614921.58999984</v>
      </c>
      <c r="E38" s="27">
        <f ca="1">SUM(E36:E37)</f>
        <v>21290038.820000004</v>
      </c>
      <c r="F38" s="27">
        <f ca="1">SUM(F36:F37)</f>
        <v>18347605.68</v>
      </c>
      <c r="G38" s="27">
        <f ca="1">SUM(G36:G37)</f>
        <v>103159578.08</v>
      </c>
      <c r="H38" s="27">
        <f t="shared" ca="1" si="2"/>
        <v>238355813.30999982</v>
      </c>
      <c r="J38" s="28">
        <f t="shared" ca="1" si="6"/>
        <v>0.12143051490150383</v>
      </c>
      <c r="K38" s="28">
        <f t="shared" ca="1" si="6"/>
        <v>0.27947680681637949</v>
      </c>
      <c r="L38" s="28">
        <f t="shared" ca="1" si="6"/>
        <v>8.9320409367615011E-2</v>
      </c>
      <c r="M38" s="28">
        <f t="shared" ca="1" si="6"/>
        <v>7.6975700425386928E-2</v>
      </c>
      <c r="N38" s="28">
        <f t="shared" ca="1" si="6"/>
        <v>0.4327965684891148</v>
      </c>
      <c r="O38" s="41">
        <f t="shared" ca="1" si="6"/>
        <v>1</v>
      </c>
    </row>
    <row r="39" spans="1:15" ht="12.75" customHeight="1" x14ac:dyDescent="0.3">
      <c r="A39" s="14" t="s">
        <v>44</v>
      </c>
      <c r="B39" s="15">
        <v>701</v>
      </c>
      <c r="C39" s="17">
        <f ca="1">SUM(C40:C42)</f>
        <v>30923440.019999959</v>
      </c>
      <c r="D39" s="17">
        <f ca="1">SUM(D40:D42)</f>
        <v>267636253.57999945</v>
      </c>
      <c r="E39" s="17">
        <f ca="1">SUM(E40:E42)</f>
        <v>647085553.60000575</v>
      </c>
      <c r="F39" s="17">
        <f ca="1">SUM(F40:F42)</f>
        <v>339416131.57000005</v>
      </c>
      <c r="G39" s="17">
        <f ca="1">SUM(G40:G42)</f>
        <v>1093972843.9099998</v>
      </c>
      <c r="H39" s="17">
        <f t="shared" ca="1" si="2"/>
        <v>2379034222.6800051</v>
      </c>
      <c r="J39" s="19">
        <f t="shared" ca="1" si="6"/>
        <v>1.2998316596372626E-2</v>
      </c>
      <c r="K39" s="19">
        <f t="shared" ca="1" si="6"/>
        <v>0.11249785775612114</v>
      </c>
      <c r="L39" s="19">
        <f t="shared" ca="1" si="6"/>
        <v>0.27199505893238374</v>
      </c>
      <c r="M39" s="19">
        <f t="shared" ca="1" si="6"/>
        <v>0.14266971375789816</v>
      </c>
      <c r="N39" s="19">
        <f t="shared" ca="1" si="6"/>
        <v>0.45983905295722433</v>
      </c>
      <c r="O39" s="19">
        <f t="shared" ca="1" si="6"/>
        <v>1</v>
      </c>
    </row>
    <row r="40" spans="1:15" ht="12.75" customHeight="1" x14ac:dyDescent="0.3">
      <c r="A40" s="45" t="s">
        <v>45</v>
      </c>
      <c r="B40" s="46">
        <v>900</v>
      </c>
      <c r="C40" s="31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540354.07999999996</v>
      </c>
      <c r="D40" s="31">
        <f t="shared" ca="1" si="10"/>
        <v>67709256.439999312</v>
      </c>
      <c r="E40" s="31">
        <f t="shared" ca="1" si="10"/>
        <v>136331192.1988911</v>
      </c>
      <c r="F40" s="31">
        <f t="shared" ca="1" si="10"/>
        <v>35817012.570000105</v>
      </c>
      <c r="G40" s="31">
        <f t="shared" ca="1" si="10"/>
        <v>3037910.6000000401</v>
      </c>
      <c r="H40" s="32">
        <f t="shared" ca="1" si="2"/>
        <v>243435725.88889059</v>
      </c>
      <c r="J40" s="33">
        <f t="shared" ca="1" si="6"/>
        <v>2.219699175324124E-3</v>
      </c>
      <c r="K40" s="33">
        <f t="shared" ca="1" si="6"/>
        <v>0.27814017927222112</v>
      </c>
      <c r="L40" s="33">
        <f t="shared" ca="1" si="6"/>
        <v>0.56002951785768551</v>
      </c>
      <c r="M40" s="33">
        <f t="shared" ca="1" si="6"/>
        <v>0.14713129077178991</v>
      </c>
      <c r="N40" s="33">
        <f t="shared" ca="1" si="6"/>
        <v>1.247931292297914E-2</v>
      </c>
      <c r="O40" s="25">
        <f t="shared" ca="1" si="6"/>
        <v>1</v>
      </c>
    </row>
    <row r="41" spans="1:15" ht="12.75" customHeight="1" x14ac:dyDescent="0.3">
      <c r="A41" s="45" t="s">
        <v>46</v>
      </c>
      <c r="B41" s="46">
        <v>901</v>
      </c>
      <c r="C41" s="31">
        <f t="shared" ca="1" si="10"/>
        <v>6781332.4599999599</v>
      </c>
      <c r="D41" s="31">
        <f t="shared" ca="1" si="10"/>
        <v>89992064.190000072</v>
      </c>
      <c r="E41" s="31">
        <f t="shared" ca="1" si="10"/>
        <v>363726018.75532484</v>
      </c>
      <c r="F41" s="31">
        <f t="shared" ca="1" si="10"/>
        <v>18696708.780000001</v>
      </c>
      <c r="G41" s="31">
        <f t="shared" ca="1" si="10"/>
        <v>10869674.15</v>
      </c>
      <c r="H41" s="32">
        <f t="shared" ca="1" si="2"/>
        <v>490065798.33532488</v>
      </c>
      <c r="J41" s="33">
        <f t="shared" ca="1" si="6"/>
        <v>1.3837595855566867E-2</v>
      </c>
      <c r="K41" s="33">
        <f t="shared" ca="1" si="6"/>
        <v>0.18363261524409319</v>
      </c>
      <c r="L41" s="33">
        <f t="shared" ca="1" si="6"/>
        <v>0.74219833334797891</v>
      </c>
      <c r="M41" s="33">
        <f t="shared" ca="1" si="6"/>
        <v>3.8151425468803839E-2</v>
      </c>
      <c r="N41" s="33">
        <f t="shared" ca="1" si="6"/>
        <v>2.2180030083557237E-2</v>
      </c>
      <c r="O41" s="25">
        <f t="shared" ca="1" si="6"/>
        <v>1</v>
      </c>
    </row>
    <row r="42" spans="1:15" ht="12.75" customHeight="1" x14ac:dyDescent="0.3">
      <c r="A42" s="45" t="s">
        <v>47</v>
      </c>
      <c r="B42" s="46">
        <v>902</v>
      </c>
      <c r="C42" s="31">
        <f t="shared" ca="1" si="10"/>
        <v>23601753.479999997</v>
      </c>
      <c r="D42" s="31">
        <f t="shared" ca="1" si="10"/>
        <v>109934932.95000006</v>
      </c>
      <c r="E42" s="31">
        <f t="shared" ca="1" si="10"/>
        <v>147028342.64578977</v>
      </c>
      <c r="F42" s="31">
        <f t="shared" ca="1" si="10"/>
        <v>284902410.21999997</v>
      </c>
      <c r="G42" s="31">
        <f t="shared" ca="1" si="10"/>
        <v>1080065259.1599998</v>
      </c>
      <c r="H42" s="32">
        <f t="shared" ca="1" si="2"/>
        <v>1645532698.4557896</v>
      </c>
      <c r="J42" s="33">
        <f t="shared" ca="1" si="6"/>
        <v>1.4342925851396628E-2</v>
      </c>
      <c r="K42" s="33">
        <f t="shared" ca="1" si="6"/>
        <v>6.6808112080158508E-2</v>
      </c>
      <c r="L42" s="33">
        <f t="shared" ca="1" si="6"/>
        <v>8.9349997592733932E-2</v>
      </c>
      <c r="M42" s="33">
        <f t="shared" ca="1" si="6"/>
        <v>0.17313688782201639</v>
      </c>
      <c r="N42" s="33">
        <f t="shared" ca="1" si="6"/>
        <v>0.65636207665369461</v>
      </c>
      <c r="O42" s="25">
        <f t="shared" ca="1" si="6"/>
        <v>1</v>
      </c>
    </row>
    <row r="43" spans="1:15" ht="12.75" customHeight="1" x14ac:dyDescent="0.3">
      <c r="A43" s="44" t="s">
        <v>48</v>
      </c>
      <c r="B43" s="30">
        <v>703</v>
      </c>
      <c r="C43" s="31">
        <f t="shared" ca="1" si="10"/>
        <v>1374989.1400000001</v>
      </c>
      <c r="D43" s="31">
        <f t="shared" ca="1" si="10"/>
        <v>703346293.58000314</v>
      </c>
      <c r="E43" s="31">
        <f t="shared" ca="1" si="10"/>
        <v>344410677.48000014</v>
      </c>
      <c r="F43" s="31">
        <f t="shared" ca="1" si="10"/>
        <v>50907563.970000073</v>
      </c>
      <c r="G43" s="31">
        <f t="shared" ca="1" si="10"/>
        <v>27825588.970000099</v>
      </c>
      <c r="H43" s="32">
        <f t="shared" ca="1" si="2"/>
        <v>1127865113.1400034</v>
      </c>
      <c r="J43" s="33">
        <f t="shared" ca="1" si="6"/>
        <v>1.219107785125118E-3</v>
      </c>
      <c r="K43" s="33">
        <f t="shared" ca="1" si="6"/>
        <v>0.62360851965876507</v>
      </c>
      <c r="L43" s="33">
        <f t="shared" ca="1" si="6"/>
        <v>0.30536513051738307</v>
      </c>
      <c r="M43" s="33">
        <f t="shared" ca="1" si="6"/>
        <v>4.5136216535922632E-2</v>
      </c>
      <c r="N43" s="33">
        <f t="shared" ca="1" si="6"/>
        <v>2.4671025502804138E-2</v>
      </c>
      <c r="O43" s="25">
        <f t="shared" ca="1" si="6"/>
        <v>1</v>
      </c>
    </row>
    <row r="44" spans="1:15" ht="12.75" customHeight="1" x14ac:dyDescent="0.3">
      <c r="A44" s="44" t="s">
        <v>49</v>
      </c>
      <c r="B44" s="30">
        <v>740</v>
      </c>
      <c r="C44" s="31">
        <f t="shared" ca="1" si="10"/>
        <v>114941398.92999999</v>
      </c>
      <c r="D44" s="31">
        <f t="shared" ca="1" si="10"/>
        <v>1452357500.3299999</v>
      </c>
      <c r="E44" s="31">
        <f t="shared" ca="1" si="10"/>
        <v>1953554197.6399488</v>
      </c>
      <c r="F44" s="31">
        <f t="shared" ca="1" si="10"/>
        <v>248197805.27000022</v>
      </c>
      <c r="G44" s="31">
        <f t="shared" ca="1" si="10"/>
        <v>245683609.62</v>
      </c>
      <c r="H44" s="32">
        <f t="shared" ca="1" si="2"/>
        <v>4014734511.7899494</v>
      </c>
      <c r="J44" s="33">
        <f t="shared" ca="1" si="6"/>
        <v>2.8629887877381445E-2</v>
      </c>
      <c r="K44" s="33">
        <f t="shared" ca="1" si="6"/>
        <v>0.3617567976325472</v>
      </c>
      <c r="L44" s="33">
        <f t="shared" ca="1" si="6"/>
        <v>0.48659611037865774</v>
      </c>
      <c r="M44" s="33">
        <f t="shared" ca="1" si="6"/>
        <v>6.1821723090561838E-2</v>
      </c>
      <c r="N44" s="33">
        <f t="shared" ca="1" si="6"/>
        <v>6.1195481020851657E-2</v>
      </c>
      <c r="O44" s="25">
        <f t="shared" ca="1" si="6"/>
        <v>1</v>
      </c>
    </row>
    <row r="45" spans="1:15" ht="12.75" customHeight="1" x14ac:dyDescent="0.3">
      <c r="A45" s="44" t="s">
        <v>50</v>
      </c>
      <c r="B45" s="30">
        <v>741</v>
      </c>
      <c r="C45" s="31">
        <f t="shared" ca="1" si="10"/>
        <v>4913362.9599999906</v>
      </c>
      <c r="D45" s="31">
        <f t="shared" ca="1" si="10"/>
        <v>41083570.100000151</v>
      </c>
      <c r="E45" s="31">
        <f t="shared" ca="1" si="10"/>
        <v>47559259.580001317</v>
      </c>
      <c r="F45" s="31">
        <f t="shared" ca="1" si="10"/>
        <v>53735521.209999993</v>
      </c>
      <c r="G45" s="31">
        <f t="shared" ca="1" si="10"/>
        <v>3337384.1100000003</v>
      </c>
      <c r="H45" s="32">
        <f t="shared" ca="1" si="2"/>
        <v>150629097.96000147</v>
      </c>
      <c r="J45" s="33">
        <f t="shared" ca="1" si="6"/>
        <v>3.2618949635512658E-2</v>
      </c>
      <c r="K45" s="33">
        <f t="shared" ca="1" si="6"/>
        <v>0.27274657192005236</v>
      </c>
      <c r="L45" s="33">
        <f t="shared" ca="1" si="6"/>
        <v>0.31573753161975621</v>
      </c>
      <c r="M45" s="33">
        <f t="shared" ca="1" si="6"/>
        <v>0.3567406426630072</v>
      </c>
      <c r="N45" s="33">
        <f t="shared" ca="1" si="6"/>
        <v>2.2156304161671473E-2</v>
      </c>
      <c r="O45" s="25">
        <f t="shared" ca="1" si="6"/>
        <v>1</v>
      </c>
    </row>
    <row r="46" spans="1:15" ht="12.75" customHeight="1" x14ac:dyDescent="0.3">
      <c r="A46" s="44" t="s">
        <v>51</v>
      </c>
      <c r="B46" s="30">
        <v>742</v>
      </c>
      <c r="C46" s="31">
        <f t="shared" ca="1" si="10"/>
        <v>4797812.7399999909</v>
      </c>
      <c r="D46" s="31">
        <f t="shared" ca="1" si="10"/>
        <v>18978615.759999894</v>
      </c>
      <c r="E46" s="31">
        <f t="shared" ca="1" si="10"/>
        <v>22208477.390000839</v>
      </c>
      <c r="F46" s="31">
        <f t="shared" ca="1" si="10"/>
        <v>27485474.489999998</v>
      </c>
      <c r="G46" s="31">
        <f t="shared" ca="1" si="10"/>
        <v>567835.36</v>
      </c>
      <c r="H46" s="32">
        <f t="shared" ca="1" si="2"/>
        <v>74038215.740000725</v>
      </c>
      <c r="J46" s="33">
        <f t="shared" ca="1" si="6"/>
        <v>6.4801841752216482E-2</v>
      </c>
      <c r="K46" s="33">
        <f t="shared" ca="1" si="6"/>
        <v>0.25633540152624573</v>
      </c>
      <c r="L46" s="33">
        <f t="shared" ca="1" si="6"/>
        <v>0.29995965148579662</v>
      </c>
      <c r="M46" s="33">
        <f t="shared" ca="1" si="6"/>
        <v>0.37123361517139297</v>
      </c>
      <c r="N46" s="33">
        <f t="shared" ca="1" si="6"/>
        <v>7.669490064348145E-3</v>
      </c>
      <c r="O46" s="25">
        <f t="shared" ca="1" si="6"/>
        <v>1</v>
      </c>
    </row>
    <row r="47" spans="1:15" ht="12.75" customHeight="1" x14ac:dyDescent="0.3">
      <c r="A47" s="44" t="s">
        <v>52</v>
      </c>
      <c r="B47" s="30">
        <v>743</v>
      </c>
      <c r="C47" s="31">
        <f t="shared" ca="1" si="10"/>
        <v>0</v>
      </c>
      <c r="D47" s="31">
        <f t="shared" ca="1" si="10"/>
        <v>0</v>
      </c>
      <c r="E47" s="31">
        <f t="shared" ca="1" si="10"/>
        <v>0</v>
      </c>
      <c r="F47" s="31">
        <f t="shared" ca="1" si="10"/>
        <v>0</v>
      </c>
      <c r="G47" s="31">
        <f t="shared" ca="1" si="10"/>
        <v>0</v>
      </c>
      <c r="H47" s="32">
        <f t="shared" ca="1" si="2"/>
        <v>0</v>
      </c>
      <c r="J47" s="33">
        <f t="shared" ca="1" si="6"/>
        <v>0</v>
      </c>
      <c r="K47" s="33">
        <f t="shared" ca="1" si="6"/>
        <v>0</v>
      </c>
      <c r="L47" s="33">
        <f t="shared" ca="1" si="6"/>
        <v>0</v>
      </c>
      <c r="M47" s="33">
        <f t="shared" ca="1" si="6"/>
        <v>0</v>
      </c>
      <c r="N47" s="33">
        <f t="shared" ca="1" si="6"/>
        <v>0</v>
      </c>
      <c r="O47" s="25">
        <f t="shared" ca="1" si="6"/>
        <v>0</v>
      </c>
    </row>
    <row r="48" spans="1:15" ht="12.75" customHeight="1" x14ac:dyDescent="0.3">
      <c r="A48" s="44" t="s">
        <v>53</v>
      </c>
      <c r="B48" s="30">
        <v>744</v>
      </c>
      <c r="C48" s="31">
        <f t="shared" ca="1" si="10"/>
        <v>8585.2800000000025</v>
      </c>
      <c r="D48" s="31">
        <f t="shared" ca="1" si="10"/>
        <v>6944446.4099997077</v>
      </c>
      <c r="E48" s="31">
        <f t="shared" ca="1" si="10"/>
        <v>532990353.77999008</v>
      </c>
      <c r="F48" s="31">
        <f t="shared" ca="1" si="10"/>
        <v>17828187.309999999</v>
      </c>
      <c r="G48" s="31">
        <f t="shared" ca="1" si="10"/>
        <v>298165.94</v>
      </c>
      <c r="H48" s="32">
        <f t="shared" ca="1" si="2"/>
        <v>558069738.71998978</v>
      </c>
      <c r="J48" s="33">
        <f t="shared" ca="1" si="6"/>
        <v>1.5383883777127085E-5</v>
      </c>
      <c r="K48" s="33">
        <f t="shared" ca="1" si="6"/>
        <v>1.2443689252758548E-2</v>
      </c>
      <c r="L48" s="33">
        <f t="shared" ca="1" si="6"/>
        <v>0.95506048223019091</v>
      </c>
      <c r="M48" s="33">
        <f t="shared" ca="1" si="6"/>
        <v>3.1946163844847449E-2</v>
      </c>
      <c r="N48" s="33">
        <f t="shared" ca="1" si="6"/>
        <v>5.3428078842598578E-4</v>
      </c>
      <c r="O48" s="25">
        <f t="shared" ca="1" si="6"/>
        <v>1</v>
      </c>
    </row>
    <row r="49" spans="1:15" ht="12.75" customHeight="1" x14ac:dyDescent="0.3">
      <c r="A49" s="44" t="s">
        <v>54</v>
      </c>
      <c r="B49" s="30">
        <v>761</v>
      </c>
      <c r="C49" s="31">
        <f t="shared" ca="1" si="10"/>
        <v>0</v>
      </c>
      <c r="D49" s="31">
        <f t="shared" ca="1" si="10"/>
        <v>0</v>
      </c>
      <c r="E49" s="31">
        <f t="shared" ca="1" si="10"/>
        <v>0</v>
      </c>
      <c r="F49" s="31">
        <f t="shared" ca="1" si="10"/>
        <v>0</v>
      </c>
      <c r="G49" s="31">
        <f t="shared" ca="1" si="10"/>
        <v>0</v>
      </c>
      <c r="H49" s="32">
        <f t="shared" ca="1" si="2"/>
        <v>0</v>
      </c>
      <c r="J49" s="33">
        <f t="shared" ca="1" si="6"/>
        <v>0</v>
      </c>
      <c r="K49" s="33">
        <f t="shared" ca="1" si="6"/>
        <v>0</v>
      </c>
      <c r="L49" s="33">
        <f t="shared" ca="1" si="6"/>
        <v>0</v>
      </c>
      <c r="M49" s="33">
        <f t="shared" ca="1" si="6"/>
        <v>0</v>
      </c>
      <c r="N49" s="33">
        <f t="shared" ca="1" si="6"/>
        <v>0</v>
      </c>
      <c r="O49" s="25">
        <f t="shared" ca="1" si="6"/>
        <v>0</v>
      </c>
    </row>
    <row r="50" spans="1:15" ht="12.75" customHeight="1" thickBot="1" x14ac:dyDescent="0.35">
      <c r="A50" s="70" t="s">
        <v>55</v>
      </c>
      <c r="B50" s="71"/>
      <c r="C50" s="27">
        <f ca="1">C39+SUM(C43:C49)</f>
        <v>156959589.06999993</v>
      </c>
      <c r="D50" s="27">
        <f ca="1">D39+SUM(D43:D49)</f>
        <v>2490346679.7600026</v>
      </c>
      <c r="E50" s="27">
        <f ca="1">E39+SUM(E43:E49)</f>
        <v>3547808519.4699469</v>
      </c>
      <c r="F50" s="27">
        <f ca="1">F39+SUM(F43:F49)</f>
        <v>737570683.82000041</v>
      </c>
      <c r="G50" s="27">
        <f ca="1">G39+SUM(G43:G49)</f>
        <v>1371685427.9099998</v>
      </c>
      <c r="H50" s="27">
        <f t="shared" ca="1" si="2"/>
        <v>8304370900.0299501</v>
      </c>
      <c r="J50" s="28">
        <f t="shared" ca="1" si="6"/>
        <v>1.8900840407963214E-2</v>
      </c>
      <c r="K50" s="28">
        <f t="shared" ca="1" si="6"/>
        <v>0.29988384547600361</v>
      </c>
      <c r="L50" s="28">
        <f t="shared" ca="1" si="6"/>
        <v>0.42722182838162387</v>
      </c>
      <c r="M50" s="28">
        <f t="shared" ca="1" si="6"/>
        <v>8.8817165405911766E-2</v>
      </c>
      <c r="N50" s="28">
        <f t="shared" ca="1" si="6"/>
        <v>0.16517632032849747</v>
      </c>
      <c r="O50" s="41">
        <f t="shared" ca="1" si="6"/>
        <v>1</v>
      </c>
    </row>
    <row r="51" spans="1:15" ht="12.75" customHeight="1" x14ac:dyDescent="0.3">
      <c r="A51" s="14" t="s">
        <v>56</v>
      </c>
      <c r="B51" s="15">
        <v>723</v>
      </c>
      <c r="C51" s="16">
        <f t="shared" ref="C51:G67" ca="1" si="11">IFERROR(INDIRECT("'"&amp;C$6&amp;"'!"&amp;ADDRESS(MATCH(IF($C$4="Tüm Şirketler",9003,IF($C$4="Hayatdışı Sigorta Şirketleri",9000,9001)),INDIRECT("'"&amp;C$6&amp;"'!$B$1:$B$1095"),0),MATCH($B51,INDIRECT("'"&amp;C$6&amp;"'!5:5"),0))),0)</f>
        <v>290679.23000001302</v>
      </c>
      <c r="D51" s="16">
        <f t="shared" ca="1" si="11"/>
        <v>13653272.189999966</v>
      </c>
      <c r="E51" s="16">
        <f t="shared" ca="1" si="11"/>
        <v>7225237.9600001182</v>
      </c>
      <c r="F51" s="16">
        <f t="shared" ca="1" si="11"/>
        <v>1946749.1599999964</v>
      </c>
      <c r="G51" s="16">
        <f t="shared" ca="1" si="11"/>
        <v>725162.04000000202</v>
      </c>
      <c r="H51" s="17">
        <f t="shared" ca="1" si="2"/>
        <v>23841100.580000099</v>
      </c>
      <c r="J51" s="18">
        <f t="shared" ca="1" si="6"/>
        <v>1.2192357858003374E-2</v>
      </c>
      <c r="K51" s="18">
        <f t="shared" ca="1" si="6"/>
        <v>0.57267793255540678</v>
      </c>
      <c r="L51" s="18">
        <f t="shared" ca="1" si="6"/>
        <v>0.30305807132332008</v>
      </c>
      <c r="M51" s="18">
        <f t="shared" ca="1" si="6"/>
        <v>8.1655171642247587E-2</v>
      </c>
      <c r="N51" s="18">
        <f t="shared" ca="1" si="6"/>
        <v>3.0416466621022032E-2</v>
      </c>
      <c r="O51" s="19">
        <f t="shared" ca="1" si="6"/>
        <v>1</v>
      </c>
    </row>
    <row r="52" spans="1:15" ht="12.75" customHeight="1" x14ac:dyDescent="0.3">
      <c r="A52" s="44" t="s">
        <v>57</v>
      </c>
      <c r="B52" s="30">
        <v>724</v>
      </c>
      <c r="C52" s="31">
        <f t="shared" ca="1" si="11"/>
        <v>888904.20000000088</v>
      </c>
      <c r="D52" s="31">
        <f t="shared" ca="1" si="11"/>
        <v>4002249.8099999451</v>
      </c>
      <c r="E52" s="31">
        <f t="shared" ca="1" si="11"/>
        <v>46450059.390001327</v>
      </c>
      <c r="F52" s="31">
        <f t="shared" ca="1" si="11"/>
        <v>4247203.1500000004</v>
      </c>
      <c r="G52" s="31">
        <f t="shared" ca="1" si="11"/>
        <v>1161683.55</v>
      </c>
      <c r="H52" s="32">
        <f t="shared" ca="1" si="2"/>
        <v>56750100.100001268</v>
      </c>
      <c r="J52" s="33">
        <f t="shared" ca="1" si="6"/>
        <v>1.566348250370718E-2</v>
      </c>
      <c r="K52" s="33">
        <f t="shared" ca="1" si="6"/>
        <v>7.0524101331053968E-2</v>
      </c>
      <c r="L52" s="33">
        <f t="shared" ca="1" si="6"/>
        <v>0.81850180542677653</v>
      </c>
      <c r="M52" s="33">
        <f t="shared" ca="1" si="6"/>
        <v>7.4840452131641352E-2</v>
      </c>
      <c r="N52" s="33">
        <f t="shared" ca="1" si="6"/>
        <v>2.0470158606821102E-2</v>
      </c>
      <c r="O52" s="25">
        <f t="shared" ca="1" si="6"/>
        <v>1</v>
      </c>
    </row>
    <row r="53" spans="1:15" ht="12.75" customHeight="1" x14ac:dyDescent="0.3">
      <c r="A53" s="44" t="s">
        <v>58</v>
      </c>
      <c r="B53" s="30">
        <v>765</v>
      </c>
      <c r="C53" s="31">
        <f t="shared" ca="1" si="11"/>
        <v>30793476.879999697</v>
      </c>
      <c r="D53" s="31">
        <f t="shared" ca="1" si="11"/>
        <v>86636917.160000205</v>
      </c>
      <c r="E53" s="31">
        <f t="shared" ca="1" si="11"/>
        <v>985219722.49000216</v>
      </c>
      <c r="F53" s="31">
        <f t="shared" ca="1" si="11"/>
        <v>36518943.960000001</v>
      </c>
      <c r="G53" s="31">
        <f t="shared" ca="1" si="11"/>
        <v>37720799.199999958</v>
      </c>
      <c r="H53" s="32">
        <f t="shared" ca="1" si="2"/>
        <v>1176889859.6900022</v>
      </c>
      <c r="J53" s="33">
        <f t="shared" ca="1" si="6"/>
        <v>2.6165130599486029E-2</v>
      </c>
      <c r="K53" s="33">
        <f t="shared" ca="1" si="6"/>
        <v>7.3615144566561846E-2</v>
      </c>
      <c r="L53" s="33">
        <f t="shared" ca="1" si="6"/>
        <v>0.83713842410836403</v>
      </c>
      <c r="M53" s="33">
        <f t="shared" ca="1" si="6"/>
        <v>3.1030043856116872E-2</v>
      </c>
      <c r="N53" s="33">
        <f t="shared" ca="1" si="6"/>
        <v>3.2051256869471009E-2</v>
      </c>
      <c r="O53" s="25">
        <f t="shared" ca="1" si="6"/>
        <v>1</v>
      </c>
    </row>
    <row r="54" spans="1:15" ht="12.75" customHeight="1" x14ac:dyDescent="0.3">
      <c r="A54" s="44" t="s">
        <v>59</v>
      </c>
      <c r="B54" s="30">
        <v>766</v>
      </c>
      <c r="C54" s="31">
        <f t="shared" ca="1" si="11"/>
        <v>0</v>
      </c>
      <c r="D54" s="31">
        <f t="shared" ca="1" si="11"/>
        <v>2848131.48</v>
      </c>
      <c r="E54" s="31">
        <f t="shared" ca="1" si="11"/>
        <v>639851.02</v>
      </c>
      <c r="F54" s="31">
        <f t="shared" ca="1" si="11"/>
        <v>1394349.55</v>
      </c>
      <c r="G54" s="31">
        <f t="shared" ca="1" si="11"/>
        <v>0</v>
      </c>
      <c r="H54" s="32">
        <f t="shared" ca="1" si="2"/>
        <v>4882332.05</v>
      </c>
      <c r="J54" s="33">
        <f t="shared" ca="1" si="6"/>
        <v>0</v>
      </c>
      <c r="K54" s="33">
        <f t="shared" ca="1" si="6"/>
        <v>0.58335472696905166</v>
      </c>
      <c r="L54" s="33">
        <f t="shared" ca="1" si="6"/>
        <v>0.13105438414415096</v>
      </c>
      <c r="M54" s="33">
        <f t="shared" ca="1" si="6"/>
        <v>0.28559088888679746</v>
      </c>
      <c r="N54" s="33">
        <f t="shared" ca="1" si="6"/>
        <v>0</v>
      </c>
      <c r="O54" s="25">
        <f t="shared" ca="1" si="6"/>
        <v>1</v>
      </c>
    </row>
    <row r="55" spans="1:15" ht="12.75" customHeight="1" x14ac:dyDescent="0.3">
      <c r="A55" s="44" t="s">
        <v>60</v>
      </c>
      <c r="B55" s="30">
        <v>767</v>
      </c>
      <c r="C55" s="31">
        <f t="shared" ca="1" si="11"/>
        <v>5016866.330000001</v>
      </c>
      <c r="D55" s="31">
        <f t="shared" ca="1" si="11"/>
        <v>156608554.26999998</v>
      </c>
      <c r="E55" s="31">
        <f t="shared" ca="1" si="11"/>
        <v>118580923.89</v>
      </c>
      <c r="F55" s="31">
        <f t="shared" ca="1" si="11"/>
        <v>7048170.3199999994</v>
      </c>
      <c r="G55" s="31">
        <f t="shared" ca="1" si="11"/>
        <v>7070155.25</v>
      </c>
      <c r="H55" s="32">
        <f t="shared" ca="1" si="2"/>
        <v>294324670.06</v>
      </c>
      <c r="J55" s="33">
        <f t="shared" ca="1" si="6"/>
        <v>1.704534767329317E-2</v>
      </c>
      <c r="K55" s="33">
        <f t="shared" ca="1" si="6"/>
        <v>0.53209455475843837</v>
      </c>
      <c r="L55" s="33">
        <f t="shared" ca="1" si="6"/>
        <v>0.40289155464211174</v>
      </c>
      <c r="M55" s="33">
        <f t="shared" ca="1" si="6"/>
        <v>2.3946923370586584E-2</v>
      </c>
      <c r="N55" s="33">
        <f t="shared" ca="1" si="6"/>
        <v>2.4021619555570053E-2</v>
      </c>
      <c r="O55" s="25">
        <f t="shared" ca="1" si="6"/>
        <v>1</v>
      </c>
    </row>
    <row r="56" spans="1:15" ht="12.75" customHeight="1" x14ac:dyDescent="0.3">
      <c r="A56" s="44" t="s">
        <v>61</v>
      </c>
      <c r="B56" s="30">
        <v>768</v>
      </c>
      <c r="C56" s="31">
        <f t="shared" ca="1" si="11"/>
        <v>9111918.1399999205</v>
      </c>
      <c r="D56" s="31">
        <f t="shared" ca="1" si="11"/>
        <v>49034172.229999952</v>
      </c>
      <c r="E56" s="31">
        <f t="shared" ca="1" si="11"/>
        <v>562494779.60000122</v>
      </c>
      <c r="F56" s="31">
        <f t="shared" ca="1" si="11"/>
        <v>9380474.8399999999</v>
      </c>
      <c r="G56" s="31">
        <f t="shared" ca="1" si="11"/>
        <v>4685562.9900000403</v>
      </c>
      <c r="H56" s="32">
        <f t="shared" ca="1" si="2"/>
        <v>634706907.80000114</v>
      </c>
      <c r="J56" s="33">
        <f t="shared" ca="1" si="6"/>
        <v>1.4356103625188722E-2</v>
      </c>
      <c r="K56" s="33">
        <f t="shared" ca="1" si="6"/>
        <v>7.7254826798656542E-2</v>
      </c>
      <c r="L56" s="33">
        <f t="shared" ca="1" si="6"/>
        <v>0.88622759999524969</v>
      </c>
      <c r="M56" s="33">
        <f t="shared" ca="1" si="6"/>
        <v>1.4779222858176025E-2</v>
      </c>
      <c r="N56" s="33">
        <f t="shared" ca="1" si="6"/>
        <v>7.3822467227290384E-3</v>
      </c>
      <c r="O56" s="25">
        <f t="shared" ca="1" si="6"/>
        <v>1</v>
      </c>
    </row>
    <row r="57" spans="1:15" ht="12.75" customHeight="1" x14ac:dyDescent="0.3">
      <c r="A57" s="44" t="s">
        <v>62</v>
      </c>
      <c r="B57" s="30">
        <v>772</v>
      </c>
      <c r="C57" s="31">
        <f t="shared" ca="1" si="11"/>
        <v>0</v>
      </c>
      <c r="D57" s="31">
        <f t="shared" ca="1" si="11"/>
        <v>0</v>
      </c>
      <c r="E57" s="31">
        <f t="shared" ca="1" si="11"/>
        <v>0</v>
      </c>
      <c r="F57" s="31">
        <f t="shared" ca="1" si="11"/>
        <v>0</v>
      </c>
      <c r="G57" s="31">
        <f t="shared" ca="1" si="11"/>
        <v>0</v>
      </c>
      <c r="H57" s="32">
        <f t="shared" ca="1" si="2"/>
        <v>0</v>
      </c>
      <c r="J57" s="33">
        <f t="shared" ca="1" si="6"/>
        <v>0</v>
      </c>
      <c r="K57" s="33">
        <f t="shared" ca="1" si="6"/>
        <v>0</v>
      </c>
      <c r="L57" s="33">
        <f t="shared" ca="1" si="6"/>
        <v>0</v>
      </c>
      <c r="M57" s="33">
        <f t="shared" ca="1" si="6"/>
        <v>0</v>
      </c>
      <c r="N57" s="33">
        <f t="shared" ca="1" si="6"/>
        <v>0</v>
      </c>
      <c r="O57" s="25">
        <f t="shared" ca="1" si="6"/>
        <v>0</v>
      </c>
    </row>
    <row r="58" spans="1:15" ht="12.75" customHeight="1" x14ac:dyDescent="0.3">
      <c r="A58" s="44" t="s">
        <v>63</v>
      </c>
      <c r="B58" s="30">
        <v>773</v>
      </c>
      <c r="C58" s="31">
        <f t="shared" ca="1" si="11"/>
        <v>6806466.3540499993</v>
      </c>
      <c r="D58" s="31">
        <f t="shared" ca="1" si="11"/>
        <v>625932.32999999996</v>
      </c>
      <c r="E58" s="31">
        <f t="shared" ca="1" si="11"/>
        <v>847285.44</v>
      </c>
      <c r="F58" s="31">
        <f t="shared" ca="1" si="11"/>
        <v>87648.07</v>
      </c>
      <c r="G58" s="31">
        <f t="shared" ca="1" si="11"/>
        <v>4297902.82</v>
      </c>
      <c r="H58" s="32">
        <f t="shared" ca="1" si="2"/>
        <v>12665235.014049999</v>
      </c>
      <c r="J58" s="33">
        <f t="shared" ca="1" si="6"/>
        <v>0.53741334815337749</v>
      </c>
      <c r="K58" s="33">
        <f t="shared" ca="1" si="6"/>
        <v>4.9421296115360731E-2</v>
      </c>
      <c r="L58" s="33">
        <f t="shared" ca="1" si="6"/>
        <v>6.6898517008178351E-2</v>
      </c>
      <c r="M58" s="33">
        <f t="shared" ca="1" si="6"/>
        <v>6.9203666495543797E-3</v>
      </c>
      <c r="N58" s="33">
        <f t="shared" ca="1" si="6"/>
        <v>0.33934647207352903</v>
      </c>
      <c r="O58" s="25">
        <f t="shared" ca="1" si="6"/>
        <v>1</v>
      </c>
    </row>
    <row r="59" spans="1:15" ht="12.75" customHeight="1" x14ac:dyDescent="0.3">
      <c r="A59" s="44" t="s">
        <v>64</v>
      </c>
      <c r="B59" s="30">
        <v>774</v>
      </c>
      <c r="C59" s="31">
        <f t="shared" ca="1" si="11"/>
        <v>0</v>
      </c>
      <c r="D59" s="31">
        <f t="shared" ca="1" si="11"/>
        <v>0</v>
      </c>
      <c r="E59" s="31">
        <f t="shared" ca="1" si="11"/>
        <v>0</v>
      </c>
      <c r="F59" s="31">
        <f t="shared" ca="1" si="11"/>
        <v>0</v>
      </c>
      <c r="G59" s="31">
        <f t="shared" ca="1" si="11"/>
        <v>0</v>
      </c>
      <c r="H59" s="32">
        <f t="shared" ca="1" si="2"/>
        <v>0</v>
      </c>
      <c r="J59" s="33">
        <f t="shared" ca="1" si="6"/>
        <v>0</v>
      </c>
      <c r="K59" s="33">
        <f t="shared" ca="1" si="6"/>
        <v>0</v>
      </c>
      <c r="L59" s="33">
        <f t="shared" ca="1" si="6"/>
        <v>0</v>
      </c>
      <c r="M59" s="33">
        <f t="shared" ca="1" si="6"/>
        <v>0</v>
      </c>
      <c r="N59" s="33">
        <f t="shared" ca="1" si="6"/>
        <v>0</v>
      </c>
      <c r="O59" s="25">
        <f t="shared" ca="1" si="6"/>
        <v>0</v>
      </c>
    </row>
    <row r="60" spans="1:15" ht="12.75" customHeight="1" x14ac:dyDescent="0.3">
      <c r="A60" s="44" t="s">
        <v>65</v>
      </c>
      <c r="B60" s="30">
        <v>775</v>
      </c>
      <c r="C60" s="31">
        <f t="shared" ca="1" si="11"/>
        <v>0</v>
      </c>
      <c r="D60" s="31">
        <f t="shared" ca="1" si="11"/>
        <v>0</v>
      </c>
      <c r="E60" s="31">
        <f t="shared" ca="1" si="11"/>
        <v>0</v>
      </c>
      <c r="F60" s="31">
        <f t="shared" ca="1" si="11"/>
        <v>0</v>
      </c>
      <c r="G60" s="31">
        <f t="shared" ca="1" si="11"/>
        <v>0</v>
      </c>
      <c r="H60" s="32">
        <f t="shared" ca="1" si="2"/>
        <v>0</v>
      </c>
      <c r="J60" s="33">
        <f t="shared" ca="1" si="6"/>
        <v>0</v>
      </c>
      <c r="K60" s="33">
        <f t="shared" ca="1" si="6"/>
        <v>0</v>
      </c>
      <c r="L60" s="33">
        <f t="shared" ca="1" si="6"/>
        <v>0</v>
      </c>
      <c r="M60" s="33">
        <f t="shared" ca="1" si="6"/>
        <v>0</v>
      </c>
      <c r="N60" s="33">
        <f t="shared" ca="1" si="6"/>
        <v>0</v>
      </c>
      <c r="O60" s="25">
        <f t="shared" ca="1" si="6"/>
        <v>0</v>
      </c>
    </row>
    <row r="61" spans="1:15" ht="12.75" customHeight="1" x14ac:dyDescent="0.3">
      <c r="A61" s="44" t="s">
        <v>66</v>
      </c>
      <c r="B61" s="30">
        <v>776</v>
      </c>
      <c r="C61" s="31">
        <f t="shared" ca="1" si="11"/>
        <v>65186541.235200003</v>
      </c>
      <c r="D61" s="31">
        <f t="shared" ca="1" si="11"/>
        <v>17926048.530000001</v>
      </c>
      <c r="E61" s="31">
        <f t="shared" ca="1" si="11"/>
        <v>39789612.969999999</v>
      </c>
      <c r="F61" s="31">
        <f t="shared" ca="1" si="11"/>
        <v>278159.77</v>
      </c>
      <c r="G61" s="31">
        <f t="shared" ca="1" si="11"/>
        <v>41702726.509999998</v>
      </c>
      <c r="H61" s="32">
        <f t="shared" ca="1" si="2"/>
        <v>164883089.01519999</v>
      </c>
      <c r="J61" s="33">
        <f t="shared" ca="1" si="6"/>
        <v>0.3953500727366327</v>
      </c>
      <c r="K61" s="33">
        <f t="shared" ca="1" si="6"/>
        <v>0.10871975189855559</v>
      </c>
      <c r="L61" s="33">
        <f t="shared" ca="1" si="6"/>
        <v>0.24132015725598113</v>
      </c>
      <c r="M61" s="33">
        <f t="shared" ca="1" si="6"/>
        <v>1.68701212271901E-3</v>
      </c>
      <c r="N61" s="33">
        <f t="shared" ca="1" si="6"/>
        <v>0.25292300598611162</v>
      </c>
      <c r="O61" s="25">
        <f t="shared" ca="1" si="6"/>
        <v>1</v>
      </c>
    </row>
    <row r="62" spans="1:15" ht="12.75" customHeight="1" x14ac:dyDescent="0.3">
      <c r="A62" s="44" t="s">
        <v>67</v>
      </c>
      <c r="B62" s="30">
        <v>777</v>
      </c>
      <c r="C62" s="31">
        <f t="shared" ca="1" si="11"/>
        <v>1597315206.9387999</v>
      </c>
      <c r="D62" s="31">
        <f t="shared" ca="1" si="11"/>
        <v>1181746126.1700029</v>
      </c>
      <c r="E62" s="31">
        <f t="shared" ca="1" si="11"/>
        <v>318511186.59000051</v>
      </c>
      <c r="F62" s="31">
        <f t="shared" ca="1" si="11"/>
        <v>30520037.719999999</v>
      </c>
      <c r="G62" s="31">
        <f t="shared" ca="1" si="11"/>
        <v>4252137515.9200597</v>
      </c>
      <c r="H62" s="32">
        <f t="shared" ca="1" si="2"/>
        <v>7380230073.3388634</v>
      </c>
      <c r="J62" s="33">
        <f t="shared" ca="1" si="6"/>
        <v>0.21643162761403781</v>
      </c>
      <c r="K62" s="33">
        <f t="shared" ca="1" si="6"/>
        <v>0.16012320949709544</v>
      </c>
      <c r="L62" s="33">
        <f t="shared" ca="1" si="6"/>
        <v>4.3157351928718939E-2</v>
      </c>
      <c r="M62" s="33">
        <f t="shared" ca="1" si="6"/>
        <v>4.1353775446992995E-3</v>
      </c>
      <c r="N62" s="33">
        <f t="shared" ca="1" si="6"/>
        <v>0.57615243341544842</v>
      </c>
      <c r="O62" s="25">
        <f t="shared" ca="1" si="6"/>
        <v>1</v>
      </c>
    </row>
    <row r="63" spans="1:15" ht="12.75" customHeight="1" x14ac:dyDescent="0.3">
      <c r="A63" s="44" t="s">
        <v>68</v>
      </c>
      <c r="B63" s="30">
        <v>778</v>
      </c>
      <c r="C63" s="31">
        <f t="shared" ca="1" si="11"/>
        <v>10536214.657649999</v>
      </c>
      <c r="D63" s="31">
        <f t="shared" ca="1" si="11"/>
        <v>1314354.43</v>
      </c>
      <c r="E63" s="31">
        <f t="shared" ca="1" si="11"/>
        <v>7598029.8499999996</v>
      </c>
      <c r="F63" s="31">
        <f t="shared" ca="1" si="11"/>
        <v>0</v>
      </c>
      <c r="G63" s="31">
        <f t="shared" ca="1" si="11"/>
        <v>3335321.87</v>
      </c>
      <c r="H63" s="32">
        <f t="shared" ca="1" si="2"/>
        <v>22783920.80765</v>
      </c>
      <c r="J63" s="33">
        <f t="shared" ca="1" si="6"/>
        <v>0.46244080404775317</v>
      </c>
      <c r="K63" s="33">
        <f t="shared" ca="1" si="6"/>
        <v>5.7687807164370421E-2</v>
      </c>
      <c r="L63" s="33">
        <f t="shared" ca="1" si="6"/>
        <v>0.33348210407441642</v>
      </c>
      <c r="M63" s="33">
        <f t="shared" ca="1" si="6"/>
        <v>0</v>
      </c>
      <c r="N63" s="33">
        <f t="shared" ca="1" si="6"/>
        <v>0.14638928471345994</v>
      </c>
      <c r="O63" s="25">
        <f t="shared" ca="1" si="6"/>
        <v>1</v>
      </c>
    </row>
    <row r="64" spans="1:15" ht="12.75" customHeight="1" x14ac:dyDescent="0.3">
      <c r="A64" s="44" t="s">
        <v>69</v>
      </c>
      <c r="B64" s="30">
        <v>779</v>
      </c>
      <c r="C64" s="31">
        <f t="shared" ca="1" si="11"/>
        <v>726154702.84085</v>
      </c>
      <c r="D64" s="31">
        <f t="shared" ca="1" si="11"/>
        <v>53253717.700000003</v>
      </c>
      <c r="E64" s="31">
        <f t="shared" ca="1" si="11"/>
        <v>302125639.3299998</v>
      </c>
      <c r="F64" s="31">
        <f t="shared" ca="1" si="11"/>
        <v>5780624.3399999999</v>
      </c>
      <c r="G64" s="31">
        <f t="shared" ca="1" si="11"/>
        <v>503664328.89999902</v>
      </c>
      <c r="H64" s="32">
        <f t="shared" ca="1" si="2"/>
        <v>1590979013.1108489</v>
      </c>
      <c r="J64" s="33">
        <f t="shared" ca="1" si="6"/>
        <v>0.45642003876656817</v>
      </c>
      <c r="K64" s="33">
        <f t="shared" ca="1" si="6"/>
        <v>3.3472294267334647E-2</v>
      </c>
      <c r="L64" s="33">
        <f t="shared" ca="1" si="6"/>
        <v>0.18989919844338618</v>
      </c>
      <c r="M64" s="33">
        <f t="shared" ca="1" si="6"/>
        <v>3.6333756085802273E-3</v>
      </c>
      <c r="N64" s="33">
        <f t="shared" ca="1" si="6"/>
        <v>0.31657509291413072</v>
      </c>
      <c r="O64" s="25">
        <f t="shared" ca="1" si="6"/>
        <v>1</v>
      </c>
    </row>
    <row r="65" spans="1:15" ht="12.75" customHeight="1" x14ac:dyDescent="0.3">
      <c r="A65" s="44" t="s">
        <v>70</v>
      </c>
      <c r="B65" s="30">
        <v>780</v>
      </c>
      <c r="C65" s="31">
        <f t="shared" ca="1" si="11"/>
        <v>0</v>
      </c>
      <c r="D65" s="31">
        <f t="shared" ca="1" si="11"/>
        <v>0</v>
      </c>
      <c r="E65" s="31">
        <f t="shared" ca="1" si="11"/>
        <v>0</v>
      </c>
      <c r="F65" s="31">
        <f t="shared" ca="1" si="11"/>
        <v>0</v>
      </c>
      <c r="G65" s="31">
        <f t="shared" ca="1" si="11"/>
        <v>0</v>
      </c>
      <c r="H65" s="32">
        <f t="shared" ca="1" si="2"/>
        <v>0</v>
      </c>
      <c r="J65" s="33">
        <f t="shared" ca="1" si="6"/>
        <v>0</v>
      </c>
      <c r="K65" s="33">
        <f t="shared" ca="1" si="6"/>
        <v>0</v>
      </c>
      <c r="L65" s="33">
        <f t="shared" ca="1" si="6"/>
        <v>0</v>
      </c>
      <c r="M65" s="33">
        <f t="shared" ref="J65:O107" ca="1" si="12">IF($H65=0,0,F65/$H65)</f>
        <v>0</v>
      </c>
      <c r="N65" s="33">
        <f t="shared" ca="1" si="12"/>
        <v>0</v>
      </c>
      <c r="O65" s="25">
        <f t="shared" ca="1" si="12"/>
        <v>0</v>
      </c>
    </row>
    <row r="66" spans="1:15" ht="12.75" customHeight="1" x14ac:dyDescent="0.3">
      <c r="A66" s="44" t="s">
        <v>71</v>
      </c>
      <c r="B66" s="30">
        <v>781</v>
      </c>
      <c r="C66" s="31">
        <f t="shared" ca="1" si="11"/>
        <v>0</v>
      </c>
      <c r="D66" s="31">
        <f t="shared" ca="1" si="11"/>
        <v>0</v>
      </c>
      <c r="E66" s="31">
        <f t="shared" ca="1" si="11"/>
        <v>0</v>
      </c>
      <c r="F66" s="31">
        <f t="shared" ca="1" si="11"/>
        <v>0</v>
      </c>
      <c r="G66" s="31">
        <f t="shared" ca="1" si="11"/>
        <v>0</v>
      </c>
      <c r="H66" s="32">
        <f t="shared" ca="1" si="2"/>
        <v>0</v>
      </c>
      <c r="J66" s="33">
        <f t="shared" ca="1" si="12"/>
        <v>0</v>
      </c>
      <c r="K66" s="33">
        <f t="shared" ca="1" si="12"/>
        <v>0</v>
      </c>
      <c r="L66" s="33">
        <f t="shared" ca="1" si="12"/>
        <v>0</v>
      </c>
      <c r="M66" s="33">
        <f t="shared" ca="1" si="12"/>
        <v>0</v>
      </c>
      <c r="N66" s="33">
        <f t="shared" ca="1" si="12"/>
        <v>0</v>
      </c>
      <c r="O66" s="25">
        <f t="shared" ca="1" si="12"/>
        <v>0</v>
      </c>
    </row>
    <row r="67" spans="1:15" ht="12.75" customHeight="1" x14ac:dyDescent="0.3">
      <c r="A67" s="44" t="s">
        <v>72</v>
      </c>
      <c r="B67" s="30">
        <v>782</v>
      </c>
      <c r="C67" s="31">
        <f t="shared" ca="1" si="11"/>
        <v>17717198.369100001</v>
      </c>
      <c r="D67" s="31">
        <f t="shared" ca="1" si="11"/>
        <v>297430.81</v>
      </c>
      <c r="E67" s="31">
        <f t="shared" ca="1" si="11"/>
        <v>31345402.670000002</v>
      </c>
      <c r="F67" s="31">
        <f t="shared" ca="1" si="11"/>
        <v>0</v>
      </c>
      <c r="G67" s="31">
        <f t="shared" ca="1" si="11"/>
        <v>3248664.62</v>
      </c>
      <c r="H67" s="32">
        <f t="shared" ca="1" si="2"/>
        <v>52608696.469099998</v>
      </c>
      <c r="J67" s="33">
        <f t="shared" ca="1" si="12"/>
        <v>0.33677318691038644</v>
      </c>
      <c r="K67" s="33">
        <f t="shared" ca="1" si="12"/>
        <v>5.6536434080760312E-3</v>
      </c>
      <c r="L67" s="33">
        <f t="shared" ca="1" si="12"/>
        <v>0.5958216943925021</v>
      </c>
      <c r="M67" s="33">
        <f t="shared" ca="1" si="12"/>
        <v>0</v>
      </c>
      <c r="N67" s="33">
        <f t="shared" ca="1" si="12"/>
        <v>6.1751475289035546E-2</v>
      </c>
      <c r="O67" s="25">
        <f t="shared" ca="1" si="12"/>
        <v>1</v>
      </c>
    </row>
    <row r="68" spans="1:15" ht="12.75" customHeight="1" x14ac:dyDescent="0.3">
      <c r="A68" s="44" t="s">
        <v>73</v>
      </c>
      <c r="B68" s="30">
        <v>783</v>
      </c>
      <c r="C68" s="31">
        <f ca="1">IFERROR(INDIRECT("'"&amp;C$6&amp;"'!"&amp;ADDRESS(MATCH(IF($C$4="Tüm Şirketler",9003,IF($C$4="Hayatdışı Sigorta Şirketleri",9000,9001)),INDIRECT("'"&amp;C$6&amp;"'!$B$1:$B$1095"),0),MATCH($B68,INDIRECT("'"&amp;C$6&amp;"'!5:5"),0))),0)</f>
        <v>122089090.81570001</v>
      </c>
      <c r="D68" s="31">
        <f ca="1">IFERROR(INDIRECT("'"&amp;D$6&amp;"'!"&amp;ADDRESS(MATCH(IF($C$4="Tüm Şirketler",9003,IF($C$4="Hayatdışı Sigorta Şirketleri",9000,9001)),INDIRECT("'"&amp;D$6&amp;"'!$B$1:$B$1095"),0),MATCH($B68,INDIRECT("'"&amp;D$6&amp;"'!5:5"),0))),0)</f>
        <v>4458581.75</v>
      </c>
      <c r="E68" s="31">
        <f ca="1">IFERROR(INDIRECT("'"&amp;E$6&amp;"'!"&amp;ADDRESS(MATCH(IF($C$4="Tüm Şirketler",9003,IF($C$4="Hayatdışı Sigorta Şirketleri",9000,9001)),INDIRECT("'"&amp;E$6&amp;"'!$B$1:$B$1095"),0),MATCH($B68,INDIRECT("'"&amp;E$6&amp;"'!5:5"),0))),0)</f>
        <v>145184018.30000019</v>
      </c>
      <c r="F68" s="31">
        <f ca="1">IFERROR(INDIRECT("'"&amp;F$6&amp;"'!"&amp;ADDRESS(MATCH(IF($C$4="Tüm Şirketler",9003,IF($C$4="Hayatdışı Sigorta Şirketleri",9000,9001)),INDIRECT("'"&amp;F$6&amp;"'!$B$1:$B$1095"),0),MATCH($B68,INDIRECT("'"&amp;F$6&amp;"'!5:5"),0))),0)</f>
        <v>163729.79999999999</v>
      </c>
      <c r="G68" s="31">
        <f ca="1">IFERROR(INDIRECT("'"&amp;G$6&amp;"'!"&amp;ADDRESS(MATCH(IF($C$4="Tüm Şirketler",9003,IF($C$4="Hayatdışı Sigorta Şirketleri",9000,9001)),INDIRECT("'"&amp;G$6&amp;"'!$B$1:$B$1095"),0),MATCH($B68,INDIRECT("'"&amp;G$6&amp;"'!5:5"),0))),0)</f>
        <v>94239314.620000094</v>
      </c>
      <c r="H68" s="32">
        <f t="shared" ca="1" si="2"/>
        <v>366134735.28570032</v>
      </c>
      <c r="J68" s="33">
        <f t="shared" ca="1" si="12"/>
        <v>0.33345399671088866</v>
      </c>
      <c r="K68" s="33">
        <f t="shared" ca="1" si="12"/>
        <v>1.2177434480563291E-2</v>
      </c>
      <c r="L68" s="33">
        <f t="shared" ca="1" si="12"/>
        <v>0.39653167074331519</v>
      </c>
      <c r="M68" s="33">
        <f t="shared" ca="1" si="12"/>
        <v>4.4718455863587816E-4</v>
      </c>
      <c r="N68" s="33">
        <f t="shared" ca="1" si="12"/>
        <v>0.2573897135065969</v>
      </c>
      <c r="O68" s="25">
        <f t="shared" ca="1" si="12"/>
        <v>1</v>
      </c>
    </row>
    <row r="69" spans="1:15" ht="12.75" customHeight="1" thickBot="1" x14ac:dyDescent="0.35">
      <c r="A69" s="70" t="s">
        <v>74</v>
      </c>
      <c r="B69" s="71"/>
      <c r="C69" s="27">
        <f ca="1">SUM(C51:C68)</f>
        <v>2591907265.9913497</v>
      </c>
      <c r="D69" s="27">
        <f ca="1">SUM(D51:D68)</f>
        <v>1572405488.860003</v>
      </c>
      <c r="E69" s="27">
        <f ca="1">SUM(E51:E68)</f>
        <v>2566011749.5000052</v>
      </c>
      <c r="F69" s="27">
        <f ca="1">SUM(F51:F68)</f>
        <v>97366090.679999992</v>
      </c>
      <c r="G69" s="27">
        <f ca="1">SUM(G51:G68)</f>
        <v>4953989138.2900581</v>
      </c>
      <c r="H69" s="27">
        <f t="shared" ca="1" si="2"/>
        <v>11781679733.321417</v>
      </c>
      <c r="J69" s="28">
        <f t="shared" ca="1" si="12"/>
        <v>0.21999471422235439</v>
      </c>
      <c r="K69" s="28">
        <f t="shared" ca="1" si="12"/>
        <v>0.1334619107335657</v>
      </c>
      <c r="L69" s="28">
        <f t="shared" ca="1" si="12"/>
        <v>0.21779676646978516</v>
      </c>
      <c r="M69" s="28">
        <f t="shared" ca="1" si="12"/>
        <v>8.2641943155716008E-3</v>
      </c>
      <c r="N69" s="28">
        <f t="shared" ca="1" si="12"/>
        <v>0.42048241425872307</v>
      </c>
      <c r="O69" s="41">
        <f t="shared" ca="1" si="12"/>
        <v>1</v>
      </c>
    </row>
    <row r="70" spans="1:15" ht="12.75" customHeight="1" x14ac:dyDescent="0.3">
      <c r="A70" s="14" t="s">
        <v>75</v>
      </c>
      <c r="B70" s="15">
        <v>714</v>
      </c>
      <c r="C70" s="16">
        <f t="shared" ref="C70:G73" ca="1" si="13">IFERROR(INDIRECT("'"&amp;C$6&amp;"'!"&amp;ADDRESS(MATCH(IF($C$4="Tüm Şirketler",9003,IF($C$4="Hayatdışı Sigorta Şirketleri",9000,9001)),INDIRECT("'"&amp;C$6&amp;"'!$B$1:$B$1095"),0),MATCH($B70,INDIRECT("'"&amp;C$6&amp;"'!5:5"),0))),0)</f>
        <v>0</v>
      </c>
      <c r="D70" s="16">
        <f t="shared" ca="1" si="13"/>
        <v>0</v>
      </c>
      <c r="E70" s="16">
        <f t="shared" ca="1" si="13"/>
        <v>0</v>
      </c>
      <c r="F70" s="16">
        <f t="shared" ca="1" si="13"/>
        <v>0</v>
      </c>
      <c r="G70" s="16">
        <f t="shared" ca="1" si="13"/>
        <v>0</v>
      </c>
      <c r="H70" s="17">
        <f t="shared" ca="1" si="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9">
        <f t="shared" ca="1" si="12"/>
        <v>0</v>
      </c>
    </row>
    <row r="71" spans="1:15" ht="12.75" customHeight="1" x14ac:dyDescent="0.3">
      <c r="A71" s="44" t="s">
        <v>76</v>
      </c>
      <c r="B71" s="30">
        <v>715</v>
      </c>
      <c r="C71" s="31">
        <f t="shared" ca="1" si="13"/>
        <v>545875281.34573603</v>
      </c>
      <c r="D71" s="31">
        <f t="shared" ca="1" si="13"/>
        <v>13338397823.389975</v>
      </c>
      <c r="E71" s="31">
        <f t="shared" ca="1" si="13"/>
        <v>499521479.87999511</v>
      </c>
      <c r="F71" s="31">
        <f t="shared" ca="1" si="13"/>
        <v>1364161320.4099951</v>
      </c>
      <c r="G71" s="31">
        <f t="shared" ca="1" si="13"/>
        <v>2411946944.1201901</v>
      </c>
      <c r="H71" s="32">
        <f t="shared" ca="1" si="2"/>
        <v>18159902849.145889</v>
      </c>
      <c r="J71" s="33">
        <f t="shared" ca="1" si="12"/>
        <v>3.0059372336973162E-2</v>
      </c>
      <c r="K71" s="33">
        <f t="shared" ca="1" si="12"/>
        <v>0.73449720156500264</v>
      </c>
      <c r="L71" s="33">
        <f t="shared" ca="1" si="12"/>
        <v>2.7506836574485802E-2</v>
      </c>
      <c r="M71" s="33">
        <f t="shared" ca="1" si="12"/>
        <v>7.5119417308675496E-2</v>
      </c>
      <c r="N71" s="33">
        <f t="shared" ca="1" si="12"/>
        <v>0.13281717221486297</v>
      </c>
      <c r="O71" s="25">
        <f t="shared" ca="1" si="12"/>
        <v>1</v>
      </c>
    </row>
    <row r="72" spans="1:15" ht="12.75" customHeight="1" x14ac:dyDescent="0.3">
      <c r="A72" s="44" t="s">
        <v>77</v>
      </c>
      <c r="B72" s="30">
        <v>903</v>
      </c>
      <c r="C72" s="31">
        <f t="shared" ca="1" si="13"/>
        <v>67198588.849999994</v>
      </c>
      <c r="D72" s="31">
        <f t="shared" ca="1" si="13"/>
        <v>3038846.27</v>
      </c>
      <c r="E72" s="31">
        <f t="shared" ca="1" si="13"/>
        <v>63454.7</v>
      </c>
      <c r="F72" s="31">
        <f t="shared" ca="1" si="13"/>
        <v>19135.93</v>
      </c>
      <c r="G72" s="31">
        <f t="shared" ca="1" si="13"/>
        <v>9696541.6699999999</v>
      </c>
      <c r="H72" s="32">
        <f t="shared" ca="1" si="2"/>
        <v>80016567.420000002</v>
      </c>
      <c r="J72" s="33">
        <f t="shared" ca="1" si="12"/>
        <v>0.83980844238519314</v>
      </c>
      <c r="K72" s="33">
        <f t="shared" ca="1" si="12"/>
        <v>3.7977713465879637E-2</v>
      </c>
      <c r="L72" s="33">
        <f t="shared" ca="1" si="12"/>
        <v>7.930195214065082E-4</v>
      </c>
      <c r="M72" s="33">
        <f t="shared" ca="1" si="12"/>
        <v>2.3914959885191236E-4</v>
      </c>
      <c r="N72" s="33">
        <f t="shared" ca="1" si="12"/>
        <v>0.12118167502866871</v>
      </c>
      <c r="O72" s="25">
        <f t="shared" ca="1" si="12"/>
        <v>1</v>
      </c>
    </row>
    <row r="73" spans="1:15" ht="12.75" customHeight="1" x14ac:dyDescent="0.3">
      <c r="A73" s="20" t="s">
        <v>78</v>
      </c>
      <c r="B73" s="21">
        <v>716</v>
      </c>
      <c r="C73" s="22">
        <f t="shared" ca="1" si="13"/>
        <v>5020446.0399999907</v>
      </c>
      <c r="D73" s="22">
        <f t="shared" ca="1" si="13"/>
        <v>1130100231.299968</v>
      </c>
      <c r="E73" s="22">
        <f t="shared" ca="1" si="13"/>
        <v>150343818.93000036</v>
      </c>
      <c r="F73" s="22">
        <f t="shared" ca="1" si="13"/>
        <v>120425821.51000087</v>
      </c>
      <c r="G73" s="22">
        <f t="shared" ca="1" si="13"/>
        <v>41068597.279999599</v>
      </c>
      <c r="H73" s="23">
        <f t="shared" ca="1" si="2"/>
        <v>1446958915.0599687</v>
      </c>
      <c r="J73" s="24">
        <f t="shared" ca="1" si="12"/>
        <v>3.4696534834176133E-3</v>
      </c>
      <c r="K73" s="24">
        <f t="shared" ca="1" si="12"/>
        <v>0.78101749782794028</v>
      </c>
      <c r="L73" s="24">
        <f t="shared" ca="1" si="12"/>
        <v>0.10390330877070508</v>
      </c>
      <c r="M73" s="24">
        <f t="shared" ca="1" si="12"/>
        <v>8.3226842349570007E-2</v>
      </c>
      <c r="N73" s="24">
        <f t="shared" ca="1" si="12"/>
        <v>2.838269756836705E-2</v>
      </c>
      <c r="O73" s="25">
        <f t="shared" ca="1" si="12"/>
        <v>1</v>
      </c>
    </row>
    <row r="74" spans="1:15" ht="12.75" customHeight="1" thickBot="1" x14ac:dyDescent="0.35">
      <c r="A74" s="70" t="s">
        <v>79</v>
      </c>
      <c r="B74" s="71"/>
      <c r="C74" s="27">
        <f ca="1">SUM(C70:C73)</f>
        <v>618094316.23573601</v>
      </c>
      <c r="D74" s="27">
        <f ca="1">SUM(D70:D73)</f>
        <v>14471536900.959944</v>
      </c>
      <c r="E74" s="27">
        <f ca="1">SUM(E70:E73)</f>
        <v>649928753.50999546</v>
      </c>
      <c r="F74" s="27">
        <f ca="1">SUM(F70:F73)</f>
        <v>1484606277.8499961</v>
      </c>
      <c r="G74" s="27">
        <f ca="1">SUM(G70:G73)</f>
        <v>2462712083.07019</v>
      </c>
      <c r="H74" s="27">
        <f t="shared" ref="H74:H91" ca="1" si="14">SUM(C74:G74)</f>
        <v>19686878331.625862</v>
      </c>
      <c r="J74" s="28">
        <f t="shared" ca="1" si="12"/>
        <v>3.1396258249983815E-2</v>
      </c>
      <c r="K74" s="28">
        <f t="shared" ca="1" si="12"/>
        <v>0.73508540344419326</v>
      </c>
      <c r="L74" s="28">
        <f t="shared" ca="1" si="12"/>
        <v>3.3013296601011724E-2</v>
      </c>
      <c r="M74" s="28">
        <f t="shared" ca="1" si="12"/>
        <v>7.54109540802647E-2</v>
      </c>
      <c r="N74" s="28">
        <f t="shared" ca="1" si="12"/>
        <v>0.12509408762454644</v>
      </c>
      <c r="O74" s="41">
        <f t="shared" ca="1" si="12"/>
        <v>1</v>
      </c>
    </row>
    <row r="75" spans="1:15" ht="12.75" customHeight="1" x14ac:dyDescent="0.3">
      <c r="A75" s="29" t="s">
        <v>80</v>
      </c>
      <c r="B75" s="30">
        <v>728</v>
      </c>
      <c r="C75" s="31">
        <f ca="1">IFERROR(INDIRECT("'"&amp;C$6&amp;"'!"&amp;ADDRESS(MATCH(IF($C$4="Tüm Şirketler",9003,IF($C$4="Hayatdışı Sigorta Şirketleri",9000,9001)),INDIRECT("'"&amp;C$6&amp;"'!$B$1:$B$1095"),0),MATCH($B75,INDIRECT("'"&amp;C$6&amp;"'!5:5"),0))),0)</f>
        <v>0</v>
      </c>
      <c r="D75" s="31">
        <f ca="1">IFERROR(INDIRECT("'"&amp;D$6&amp;"'!"&amp;ADDRESS(MATCH(IF($C$4="Tüm Şirketler",9003,IF($C$4="Hayatdışı Sigorta Şirketleri",9000,9001)),INDIRECT("'"&amp;D$6&amp;"'!$B$1:$B$1095"),0),MATCH($B75,INDIRECT("'"&amp;D$6&amp;"'!5:5"),0))),0)</f>
        <v>0</v>
      </c>
      <c r="E75" s="31">
        <f ca="1">IFERROR(INDIRECT("'"&amp;E$6&amp;"'!"&amp;ADDRESS(MATCH(IF($C$4="Tüm Şirketler",9003,IF($C$4="Hayatdışı Sigorta Şirketleri",9000,9001)),INDIRECT("'"&amp;E$6&amp;"'!$B$1:$B$1095"),0),MATCH($B75,INDIRECT("'"&amp;E$6&amp;"'!5:5"),0))),0)</f>
        <v>10183516.870000001</v>
      </c>
      <c r="F75" s="31">
        <f ca="1">IFERROR(INDIRECT("'"&amp;F$6&amp;"'!"&amp;ADDRESS(MATCH(IF($C$4="Tüm Şirketler",9003,IF($C$4="Hayatdışı Sigorta Şirketleri",9000,9001)),INDIRECT("'"&amp;F$6&amp;"'!$B$1:$B$1095"),0),MATCH($B75,INDIRECT("'"&amp;F$6&amp;"'!5:5"),0))),0)</f>
        <v>7224777.0300000003</v>
      </c>
      <c r="G75" s="31">
        <f ca="1">IFERROR(INDIRECT("'"&amp;G$6&amp;"'!"&amp;ADDRESS(MATCH(IF($C$4="Tüm Şirketler",9003,IF($C$4="Hayatdışı Sigorta Şirketleri",9000,9001)),INDIRECT("'"&amp;G$6&amp;"'!$B$1:$B$1095"),0),MATCH($B75,INDIRECT("'"&amp;G$6&amp;"'!5:5"),0))),0)</f>
        <v>0</v>
      </c>
      <c r="H75" s="32">
        <f t="shared" ca="1" si="14"/>
        <v>17408293.900000002</v>
      </c>
      <c r="J75" s="33">
        <f t="shared" ca="1" si="12"/>
        <v>0</v>
      </c>
      <c r="K75" s="33">
        <f t="shared" ca="1" si="12"/>
        <v>0</v>
      </c>
      <c r="L75" s="33">
        <f t="shared" ca="1" si="12"/>
        <v>0.58498075276635808</v>
      </c>
      <c r="M75" s="33">
        <f t="shared" ca="1" si="12"/>
        <v>0.41501924723364186</v>
      </c>
      <c r="N75" s="33">
        <f t="shared" ca="1" si="12"/>
        <v>0</v>
      </c>
      <c r="O75" s="19">
        <f t="shared" ca="1" si="12"/>
        <v>1</v>
      </c>
    </row>
    <row r="76" spans="1:15" ht="12.75" customHeight="1" thickBot="1" x14ac:dyDescent="0.35">
      <c r="A76" s="72" t="s">
        <v>81</v>
      </c>
      <c r="B76" s="73"/>
      <c r="C76" s="42">
        <f ca="1">C75</f>
        <v>0</v>
      </c>
      <c r="D76" s="42">
        <f ca="1">D75</f>
        <v>0</v>
      </c>
      <c r="E76" s="42">
        <f ca="1">E75</f>
        <v>10183516.870000001</v>
      </c>
      <c r="F76" s="42">
        <f ca="1">F75</f>
        <v>7224777.0300000003</v>
      </c>
      <c r="G76" s="42">
        <f ca="1">G75</f>
        <v>0</v>
      </c>
      <c r="H76" s="42">
        <f t="shared" ca="1" si="14"/>
        <v>17408293.900000002</v>
      </c>
      <c r="J76" s="43">
        <f t="shared" ca="1" si="12"/>
        <v>0</v>
      </c>
      <c r="K76" s="43">
        <f t="shared" ca="1" si="12"/>
        <v>0</v>
      </c>
      <c r="L76" s="43">
        <f t="shared" ca="1" si="12"/>
        <v>0.58498075276635808</v>
      </c>
      <c r="M76" s="43">
        <f t="shared" ca="1" si="12"/>
        <v>0.41501924723364186</v>
      </c>
      <c r="N76" s="43">
        <f t="shared" ca="1" si="12"/>
        <v>0</v>
      </c>
      <c r="O76" s="41">
        <f t="shared" ca="1" si="12"/>
        <v>1</v>
      </c>
    </row>
    <row r="77" spans="1:15" ht="12.75" customHeight="1" x14ac:dyDescent="0.3">
      <c r="A77" s="29" t="s">
        <v>82</v>
      </c>
      <c r="B77" s="30">
        <v>735</v>
      </c>
      <c r="C77" s="31">
        <f ca="1">IFERROR(INDIRECT("'"&amp;C$6&amp;"'!"&amp;ADDRESS(MATCH(IF($C$4="Tüm Şirketler",9003,IF($C$4="Hayatdışı Sigorta Şirketleri",9000,9001)),INDIRECT("'"&amp;C$6&amp;"'!$B$1:$B$1095"),0),MATCH($B77,INDIRECT("'"&amp;C$6&amp;"'!5:5"),0))),0)</f>
        <v>0</v>
      </c>
      <c r="D77" s="31">
        <f ca="1">IFERROR(INDIRECT("'"&amp;D$6&amp;"'!"&amp;ADDRESS(MATCH(IF($C$4="Tüm Şirketler",9003,IF($C$4="Hayatdışı Sigorta Şirketleri",9000,9001)),INDIRECT("'"&amp;D$6&amp;"'!$B$1:$B$1095"),0),MATCH($B77,INDIRECT("'"&amp;D$6&amp;"'!5:5"),0))),0)</f>
        <v>0</v>
      </c>
      <c r="E77" s="31">
        <f ca="1">IFERROR(INDIRECT("'"&amp;E$6&amp;"'!"&amp;ADDRESS(MATCH(IF($C$4="Tüm Şirketler",9003,IF($C$4="Hayatdışı Sigorta Şirketleri",9000,9001)),INDIRECT("'"&amp;E$6&amp;"'!$B$1:$B$1095"),0),MATCH($B77,INDIRECT("'"&amp;E$6&amp;"'!5:5"),0))),0)</f>
        <v>0</v>
      </c>
      <c r="F77" s="31">
        <f ca="1">IFERROR(INDIRECT("'"&amp;F$6&amp;"'!"&amp;ADDRESS(MATCH(IF($C$4="Tüm Şirketler",9003,IF($C$4="Hayatdışı Sigorta Şirketleri",9000,9001)),INDIRECT("'"&amp;F$6&amp;"'!$B$1:$B$1095"),0),MATCH($B77,INDIRECT("'"&amp;F$6&amp;"'!5:5"),0))),0)</f>
        <v>0</v>
      </c>
      <c r="G77" s="31">
        <f ca="1">IFERROR(INDIRECT("'"&amp;G$6&amp;"'!"&amp;ADDRESS(MATCH(IF($C$4="Tüm Şirketler",9003,IF($C$4="Hayatdışı Sigorta Şirketleri",9000,9001)),INDIRECT("'"&amp;G$6&amp;"'!$B$1:$B$1095"),0),MATCH($B77,INDIRECT("'"&amp;G$6&amp;"'!5:5"),0))),0)</f>
        <v>0</v>
      </c>
      <c r="H77" s="32">
        <f t="shared" ca="1" si="14"/>
        <v>0</v>
      </c>
      <c r="J77" s="33">
        <f t="shared" ca="1" si="12"/>
        <v>0</v>
      </c>
      <c r="K77" s="33">
        <f t="shared" ca="1" si="12"/>
        <v>0</v>
      </c>
      <c r="L77" s="33">
        <f t="shared" ca="1" si="12"/>
        <v>0</v>
      </c>
      <c r="M77" s="33">
        <f t="shared" ca="1" si="12"/>
        <v>0</v>
      </c>
      <c r="N77" s="33">
        <f t="shared" ca="1" si="12"/>
        <v>0</v>
      </c>
      <c r="O77" s="19">
        <f t="shared" ca="1" si="12"/>
        <v>0</v>
      </c>
    </row>
    <row r="78" spans="1:15" ht="12.75" customHeight="1" thickBot="1" x14ac:dyDescent="0.35">
      <c r="A78" s="72" t="s">
        <v>83</v>
      </c>
      <c r="B78" s="73"/>
      <c r="C78" s="42">
        <f ca="1">C77</f>
        <v>0</v>
      </c>
      <c r="D78" s="42">
        <f ca="1">D77</f>
        <v>0</v>
      </c>
      <c r="E78" s="42">
        <f ca="1">E77</f>
        <v>0</v>
      </c>
      <c r="F78" s="42">
        <f ca="1">F77</f>
        <v>0</v>
      </c>
      <c r="G78" s="42">
        <f ca="1">G77</f>
        <v>0</v>
      </c>
      <c r="H78" s="42">
        <f t="shared" ca="1" si="14"/>
        <v>0</v>
      </c>
      <c r="J78" s="43">
        <f t="shared" ca="1" si="12"/>
        <v>0</v>
      </c>
      <c r="K78" s="43">
        <f t="shared" ca="1" si="12"/>
        <v>0</v>
      </c>
      <c r="L78" s="43">
        <f t="shared" ca="1" si="12"/>
        <v>0</v>
      </c>
      <c r="M78" s="43">
        <f t="shared" ca="1" si="12"/>
        <v>0</v>
      </c>
      <c r="N78" s="43">
        <f t="shared" ca="1" si="12"/>
        <v>0</v>
      </c>
      <c r="O78" s="41">
        <f t="shared" ca="1" si="12"/>
        <v>0</v>
      </c>
    </row>
    <row r="79" spans="1:15" ht="12.75" customHeight="1" x14ac:dyDescent="0.3">
      <c r="A79" s="14" t="s">
        <v>84</v>
      </c>
      <c r="B79" s="15">
        <v>719</v>
      </c>
      <c r="C79" s="16">
        <f t="shared" ref="C79:G92" ca="1" si="15">IFERROR(INDIRECT("'"&amp;C$6&amp;"'!"&amp;ADDRESS(MATCH(IF($C$4="Tüm Şirketler",9003,IF($C$4="Hayatdışı Sigorta Şirketleri",9000,9001)),INDIRECT("'"&amp;C$6&amp;"'!$B$1:$B$1095"),0),MATCH($B79,INDIRECT("'"&amp;C$6&amp;"'!5:5"),0))),0)</f>
        <v>3407170.17</v>
      </c>
      <c r="D79" s="16">
        <f t="shared" ca="1" si="15"/>
        <v>29116657.640000001</v>
      </c>
      <c r="E79" s="16">
        <f t="shared" ca="1" si="15"/>
        <v>195653601.95999971</v>
      </c>
      <c r="F79" s="16">
        <f t="shared" ca="1" si="15"/>
        <v>9240273.5200000014</v>
      </c>
      <c r="G79" s="16">
        <f t="shared" ca="1" si="15"/>
        <v>1183016.3600000001</v>
      </c>
      <c r="H79" s="17">
        <f t="shared" ca="1" si="14"/>
        <v>238600719.64999974</v>
      </c>
      <c r="J79" s="18">
        <f t="shared" ca="1" si="12"/>
        <v>1.427979838031475E-2</v>
      </c>
      <c r="K79" s="18">
        <f t="shared" ca="1" si="12"/>
        <v>0.12203088776392143</v>
      </c>
      <c r="L79" s="18">
        <f t="shared" ca="1" si="12"/>
        <v>0.82000424075418299</v>
      </c>
      <c r="M79" s="18">
        <f t="shared" ca="1" si="12"/>
        <v>3.8726930637738383E-2</v>
      </c>
      <c r="N79" s="18">
        <f t="shared" ca="1" si="12"/>
        <v>4.9581424638423192E-3</v>
      </c>
      <c r="O79" s="19">
        <f t="shared" ca="1" si="12"/>
        <v>1</v>
      </c>
    </row>
    <row r="80" spans="1:15" ht="12.75" customHeight="1" x14ac:dyDescent="0.3">
      <c r="A80" s="44" t="s">
        <v>85</v>
      </c>
      <c r="B80" s="30">
        <v>720</v>
      </c>
      <c r="C80" s="31">
        <f t="shared" ca="1" si="15"/>
        <v>25962980.029999997</v>
      </c>
      <c r="D80" s="31">
        <f t="shared" ca="1" si="15"/>
        <v>25205529.739999354</v>
      </c>
      <c r="E80" s="31">
        <f t="shared" ca="1" si="15"/>
        <v>182724853.46999663</v>
      </c>
      <c r="F80" s="31">
        <f t="shared" ca="1" si="15"/>
        <v>41818334.749999993</v>
      </c>
      <c r="G80" s="31">
        <f t="shared" ca="1" si="15"/>
        <v>387865089.36000001</v>
      </c>
      <c r="H80" s="32">
        <f t="shared" ca="1" si="14"/>
        <v>663576787.34999597</v>
      </c>
      <c r="J80" s="33">
        <f t="shared" ca="1" si="12"/>
        <v>3.9125811096683408E-2</v>
      </c>
      <c r="K80" s="33">
        <f t="shared" ca="1" si="12"/>
        <v>3.7984345173763569E-2</v>
      </c>
      <c r="L80" s="33">
        <f t="shared" ca="1" si="12"/>
        <v>0.27536354036691235</v>
      </c>
      <c r="M80" s="33">
        <f t="shared" ca="1" si="12"/>
        <v>6.3019586500308658E-2</v>
      </c>
      <c r="N80" s="33">
        <f t="shared" ca="1" si="12"/>
        <v>0.58450671686233202</v>
      </c>
      <c r="O80" s="41">
        <f t="shared" ca="1" si="12"/>
        <v>1</v>
      </c>
    </row>
    <row r="81" spans="1:15" ht="12.75" customHeight="1" x14ac:dyDescent="0.3">
      <c r="A81" s="44" t="s">
        <v>86</v>
      </c>
      <c r="B81" s="30">
        <v>721</v>
      </c>
      <c r="C81" s="31">
        <f t="shared" ca="1" si="15"/>
        <v>0</v>
      </c>
      <c r="D81" s="31">
        <f t="shared" ca="1" si="15"/>
        <v>0</v>
      </c>
      <c r="E81" s="31">
        <f t="shared" ca="1" si="15"/>
        <v>0</v>
      </c>
      <c r="F81" s="31">
        <f t="shared" ca="1" si="15"/>
        <v>0</v>
      </c>
      <c r="G81" s="31">
        <f t="shared" ca="1" si="15"/>
        <v>0</v>
      </c>
      <c r="H81" s="32">
        <f t="shared" ca="1" si="14"/>
        <v>0</v>
      </c>
      <c r="J81" s="33">
        <f t="shared" ca="1" si="12"/>
        <v>0</v>
      </c>
      <c r="K81" s="33">
        <f t="shared" ca="1" si="12"/>
        <v>0</v>
      </c>
      <c r="L81" s="33">
        <f t="shared" ca="1" si="12"/>
        <v>0</v>
      </c>
      <c r="M81" s="33">
        <f t="shared" ca="1" si="12"/>
        <v>0</v>
      </c>
      <c r="N81" s="33">
        <f t="shared" ca="1" si="12"/>
        <v>0</v>
      </c>
      <c r="O81" s="41">
        <f t="shared" ca="1" si="12"/>
        <v>0</v>
      </c>
    </row>
    <row r="82" spans="1:15" ht="12.75" customHeight="1" x14ac:dyDescent="0.3">
      <c r="A82" s="44" t="s">
        <v>87</v>
      </c>
      <c r="B82" s="30">
        <v>722</v>
      </c>
      <c r="C82" s="31">
        <f t="shared" ca="1" si="15"/>
        <v>0</v>
      </c>
      <c r="D82" s="31">
        <f t="shared" ca="1" si="15"/>
        <v>0</v>
      </c>
      <c r="E82" s="31">
        <f t="shared" ca="1" si="15"/>
        <v>0</v>
      </c>
      <c r="F82" s="31">
        <f t="shared" ca="1" si="15"/>
        <v>0</v>
      </c>
      <c r="G82" s="31">
        <f t="shared" ca="1" si="15"/>
        <v>0</v>
      </c>
      <c r="H82" s="32">
        <f t="shared" ca="1" si="14"/>
        <v>0</v>
      </c>
      <c r="J82" s="33">
        <f t="shared" ca="1" si="12"/>
        <v>0</v>
      </c>
      <c r="K82" s="33">
        <f t="shared" ca="1" si="12"/>
        <v>0</v>
      </c>
      <c r="L82" s="33">
        <f t="shared" ca="1" si="12"/>
        <v>0</v>
      </c>
      <c r="M82" s="33">
        <f t="shared" ca="1" si="12"/>
        <v>0</v>
      </c>
      <c r="N82" s="33">
        <f t="shared" ca="1" si="12"/>
        <v>0</v>
      </c>
      <c r="O82" s="41">
        <f t="shared" ca="1" si="12"/>
        <v>0</v>
      </c>
    </row>
    <row r="83" spans="1:15" ht="12.75" customHeight="1" x14ac:dyDescent="0.3">
      <c r="A83" s="44" t="s">
        <v>88</v>
      </c>
      <c r="B83" s="30">
        <v>725</v>
      </c>
      <c r="C83" s="31">
        <f t="shared" ca="1" si="15"/>
        <v>0</v>
      </c>
      <c r="D83" s="31">
        <f t="shared" ca="1" si="15"/>
        <v>0</v>
      </c>
      <c r="E83" s="31">
        <f t="shared" ca="1" si="15"/>
        <v>0</v>
      </c>
      <c r="F83" s="31">
        <f t="shared" ca="1" si="15"/>
        <v>0</v>
      </c>
      <c r="G83" s="31">
        <f t="shared" ca="1" si="15"/>
        <v>0</v>
      </c>
      <c r="H83" s="32">
        <f t="shared" ca="1" si="14"/>
        <v>0</v>
      </c>
      <c r="J83" s="33">
        <f t="shared" ca="1" si="12"/>
        <v>0</v>
      </c>
      <c r="K83" s="33">
        <f t="shared" ca="1" si="12"/>
        <v>0</v>
      </c>
      <c r="L83" s="33">
        <f t="shared" ca="1" si="12"/>
        <v>0</v>
      </c>
      <c r="M83" s="33">
        <f t="shared" ca="1" si="12"/>
        <v>0</v>
      </c>
      <c r="N83" s="33">
        <f t="shared" ca="1" si="12"/>
        <v>0</v>
      </c>
      <c r="O83" s="41">
        <f t="shared" ca="1" si="12"/>
        <v>0</v>
      </c>
    </row>
    <row r="84" spans="1:15" ht="12.75" customHeight="1" x14ac:dyDescent="0.3">
      <c r="A84" s="44" t="s">
        <v>89</v>
      </c>
      <c r="B84" s="30">
        <v>726</v>
      </c>
      <c r="C84" s="31">
        <f t="shared" ca="1" si="15"/>
        <v>251353.48</v>
      </c>
      <c r="D84" s="31">
        <f t="shared" ca="1" si="15"/>
        <v>13363641</v>
      </c>
      <c r="E84" s="31">
        <f t="shared" ca="1" si="15"/>
        <v>423269.01</v>
      </c>
      <c r="F84" s="31">
        <f t="shared" ca="1" si="15"/>
        <v>401475.30000000005</v>
      </c>
      <c r="G84" s="31">
        <f t="shared" ca="1" si="15"/>
        <v>-2216676.25</v>
      </c>
      <c r="H84" s="32">
        <f t="shared" ca="1" si="14"/>
        <v>12223062.540000001</v>
      </c>
      <c r="J84" s="33">
        <f t="shared" ca="1" si="12"/>
        <v>2.0563870893848833E-2</v>
      </c>
      <c r="K84" s="33">
        <f t="shared" ca="1" si="12"/>
        <v>1.0933136402000279</v>
      </c>
      <c r="L84" s="33">
        <f t="shared" ca="1" si="12"/>
        <v>3.4628719980352808E-2</v>
      </c>
      <c r="M84" s="33">
        <f t="shared" ca="1" si="12"/>
        <v>3.284572084010625E-2</v>
      </c>
      <c r="N84" s="33">
        <f t="shared" ca="1" si="12"/>
        <v>-0.18135195191433584</v>
      </c>
      <c r="O84" s="41">
        <f t="shared" ca="1" si="12"/>
        <v>1</v>
      </c>
    </row>
    <row r="85" spans="1:15" ht="12.75" customHeight="1" x14ac:dyDescent="0.3">
      <c r="A85" s="44" t="s">
        <v>90</v>
      </c>
      <c r="B85" s="30">
        <v>730</v>
      </c>
      <c r="C85" s="31">
        <f t="shared" ca="1" si="15"/>
        <v>8035505.3288021889</v>
      </c>
      <c r="D85" s="31">
        <f t="shared" ca="1" si="15"/>
        <v>1587706.3</v>
      </c>
      <c r="E85" s="31">
        <f t="shared" ca="1" si="15"/>
        <v>49586.86</v>
      </c>
      <c r="F85" s="31">
        <f t="shared" ca="1" si="15"/>
        <v>0</v>
      </c>
      <c r="G85" s="31">
        <f t="shared" ca="1" si="15"/>
        <v>2343246.77</v>
      </c>
      <c r="H85" s="32">
        <f t="shared" ca="1" si="14"/>
        <v>12016045.258802189</v>
      </c>
      <c r="J85" s="33">
        <f t="shared" ca="1" si="12"/>
        <v>0.66873128019519479</v>
      </c>
      <c r="K85" s="33">
        <f t="shared" ca="1" si="12"/>
        <v>0.1321321837429788</v>
      </c>
      <c r="L85" s="33">
        <f t="shared" ca="1" si="12"/>
        <v>4.1267204751643085E-3</v>
      </c>
      <c r="M85" s="33">
        <f t="shared" ca="1" si="12"/>
        <v>0</v>
      </c>
      <c r="N85" s="33">
        <f t="shared" ca="1" si="12"/>
        <v>0.19500981558666208</v>
      </c>
      <c r="O85" s="41">
        <f t="shared" ca="1" si="12"/>
        <v>1</v>
      </c>
    </row>
    <row r="86" spans="1:15" ht="12.75" customHeight="1" x14ac:dyDescent="0.3">
      <c r="A86" s="44" t="s">
        <v>91</v>
      </c>
      <c r="B86" s="30">
        <v>731</v>
      </c>
      <c r="C86" s="31">
        <f t="shared" ca="1" si="15"/>
        <v>0</v>
      </c>
      <c r="D86" s="31">
        <f t="shared" ca="1" si="15"/>
        <v>351977.8</v>
      </c>
      <c r="E86" s="31">
        <f t="shared" ca="1" si="15"/>
        <v>38645.269999999997</v>
      </c>
      <c r="F86" s="31">
        <f t="shared" ca="1" si="15"/>
        <v>0</v>
      </c>
      <c r="G86" s="31">
        <f t="shared" ca="1" si="15"/>
        <v>0</v>
      </c>
      <c r="H86" s="32">
        <f t="shared" ca="1" si="14"/>
        <v>390623.07</v>
      </c>
      <c r="J86" s="33">
        <f t="shared" ca="1" si="12"/>
        <v>0</v>
      </c>
      <c r="K86" s="33">
        <f t="shared" ca="1" si="12"/>
        <v>0.90106761999489682</v>
      </c>
      <c r="L86" s="33">
        <f t="shared" ca="1" si="12"/>
        <v>9.8932380005103113E-2</v>
      </c>
      <c r="M86" s="33">
        <f t="shared" ca="1" si="12"/>
        <v>0</v>
      </c>
      <c r="N86" s="33">
        <f t="shared" ca="1" si="12"/>
        <v>0</v>
      </c>
      <c r="O86" s="41">
        <f t="shared" ca="1" si="12"/>
        <v>1</v>
      </c>
    </row>
    <row r="87" spans="1:15" ht="12.75" customHeight="1" x14ac:dyDescent="0.3">
      <c r="A87" s="44" t="s">
        <v>92</v>
      </c>
      <c r="B87" s="30">
        <v>732</v>
      </c>
      <c r="C87" s="31">
        <f t="shared" ca="1" si="15"/>
        <v>0</v>
      </c>
      <c r="D87" s="31">
        <f t="shared" ca="1" si="15"/>
        <v>0</v>
      </c>
      <c r="E87" s="31">
        <f t="shared" ca="1" si="15"/>
        <v>0</v>
      </c>
      <c r="F87" s="31">
        <f t="shared" ca="1" si="15"/>
        <v>0</v>
      </c>
      <c r="G87" s="31">
        <f t="shared" ca="1" si="15"/>
        <v>0</v>
      </c>
      <c r="H87" s="32">
        <f t="shared" ca="1" si="14"/>
        <v>0</v>
      </c>
      <c r="J87" s="33">
        <f t="shared" ca="1" si="12"/>
        <v>0</v>
      </c>
      <c r="K87" s="33">
        <f t="shared" ca="1" si="12"/>
        <v>0</v>
      </c>
      <c r="L87" s="33">
        <f t="shared" ca="1" si="12"/>
        <v>0</v>
      </c>
      <c r="M87" s="33">
        <f t="shared" ca="1" si="12"/>
        <v>0</v>
      </c>
      <c r="N87" s="33">
        <f t="shared" ca="1" si="12"/>
        <v>0</v>
      </c>
      <c r="O87" s="41">
        <f t="shared" ca="1" si="12"/>
        <v>0</v>
      </c>
    </row>
    <row r="88" spans="1:15" ht="12.75" customHeight="1" x14ac:dyDescent="0.3">
      <c r="A88" s="44" t="s">
        <v>93</v>
      </c>
      <c r="B88" s="30">
        <v>733</v>
      </c>
      <c r="C88" s="31">
        <f t="shared" ca="1" si="15"/>
        <v>637687.41</v>
      </c>
      <c r="D88" s="31">
        <f t="shared" ca="1" si="15"/>
        <v>11960952.390000001</v>
      </c>
      <c r="E88" s="31">
        <f t="shared" ca="1" si="15"/>
        <v>35784318.360000007</v>
      </c>
      <c r="F88" s="31">
        <f t="shared" ca="1" si="15"/>
        <v>0</v>
      </c>
      <c r="G88" s="31">
        <f t="shared" ca="1" si="15"/>
        <v>3068809.05</v>
      </c>
      <c r="H88" s="32">
        <f t="shared" ca="1" si="14"/>
        <v>51451767.210000008</v>
      </c>
      <c r="J88" s="33">
        <f t="shared" ca="1" si="12"/>
        <v>1.2393887412987848E-2</v>
      </c>
      <c r="K88" s="33">
        <f t="shared" ca="1" si="12"/>
        <v>0.23246922386905511</v>
      </c>
      <c r="L88" s="33">
        <f t="shared" ca="1" si="12"/>
        <v>0.69549250298724585</v>
      </c>
      <c r="M88" s="33">
        <f t="shared" ca="1" si="12"/>
        <v>0</v>
      </c>
      <c r="N88" s="33">
        <f t="shared" ca="1" si="12"/>
        <v>5.9644385730711215E-2</v>
      </c>
      <c r="O88" s="41">
        <f t="shared" ca="1" si="12"/>
        <v>1</v>
      </c>
    </row>
    <row r="89" spans="1:15" ht="12.75" customHeight="1" x14ac:dyDescent="0.3">
      <c r="A89" s="44" t="s">
        <v>94</v>
      </c>
      <c r="B89" s="30">
        <v>734</v>
      </c>
      <c r="C89" s="31">
        <f t="shared" ca="1" si="15"/>
        <v>127126.48</v>
      </c>
      <c r="D89" s="31">
        <f t="shared" ca="1" si="15"/>
        <v>360000</v>
      </c>
      <c r="E89" s="31">
        <f t="shared" ca="1" si="15"/>
        <v>0</v>
      </c>
      <c r="F89" s="31">
        <f t="shared" ca="1" si="15"/>
        <v>40000</v>
      </c>
      <c r="G89" s="31">
        <f t="shared" ca="1" si="15"/>
        <v>0</v>
      </c>
      <c r="H89" s="32">
        <f t="shared" ca="1" si="14"/>
        <v>527126.48</v>
      </c>
      <c r="J89" s="33">
        <f t="shared" ca="1" si="12"/>
        <v>0.24116883674673298</v>
      </c>
      <c r="K89" s="33">
        <f t="shared" ca="1" si="12"/>
        <v>0.68294804692794031</v>
      </c>
      <c r="L89" s="33">
        <f t="shared" ca="1" si="12"/>
        <v>0</v>
      </c>
      <c r="M89" s="33">
        <f t="shared" ca="1" si="12"/>
        <v>7.588311632532671E-2</v>
      </c>
      <c r="N89" s="33">
        <f t="shared" ca="1" si="12"/>
        <v>0</v>
      </c>
      <c r="O89" s="41">
        <f t="shared" ca="1" si="12"/>
        <v>1</v>
      </c>
    </row>
    <row r="90" spans="1:15" ht="12.75" customHeight="1" x14ac:dyDescent="0.3">
      <c r="A90" s="44" t="s">
        <v>95</v>
      </c>
      <c r="B90" s="30">
        <v>769</v>
      </c>
      <c r="C90" s="31">
        <f t="shared" ca="1" si="15"/>
        <v>0</v>
      </c>
      <c r="D90" s="31">
        <f t="shared" ca="1" si="15"/>
        <v>0</v>
      </c>
      <c r="E90" s="31">
        <f t="shared" ca="1" si="15"/>
        <v>0</v>
      </c>
      <c r="F90" s="31">
        <f t="shared" ca="1" si="15"/>
        <v>0</v>
      </c>
      <c r="G90" s="31">
        <f t="shared" ca="1" si="15"/>
        <v>0</v>
      </c>
      <c r="H90" s="32">
        <f t="shared" ca="1" si="14"/>
        <v>0</v>
      </c>
      <c r="J90" s="33">
        <f t="shared" ca="1" si="12"/>
        <v>0</v>
      </c>
      <c r="K90" s="33">
        <f t="shared" ca="1" si="12"/>
        <v>0</v>
      </c>
      <c r="L90" s="33">
        <f t="shared" ca="1" si="12"/>
        <v>0</v>
      </c>
      <c r="M90" s="33">
        <f t="shared" ca="1" si="12"/>
        <v>0</v>
      </c>
      <c r="N90" s="33">
        <f t="shared" ca="1" si="12"/>
        <v>0</v>
      </c>
      <c r="O90" s="41">
        <f t="shared" ca="1" si="12"/>
        <v>0</v>
      </c>
    </row>
    <row r="91" spans="1:15" ht="12.75" customHeight="1" x14ac:dyDescent="0.3">
      <c r="A91" s="44" t="s">
        <v>96</v>
      </c>
      <c r="B91" s="30">
        <v>770</v>
      </c>
      <c r="C91" s="31">
        <f t="shared" ca="1" si="15"/>
        <v>0</v>
      </c>
      <c r="D91" s="31">
        <f t="shared" ca="1" si="15"/>
        <v>0</v>
      </c>
      <c r="E91" s="31">
        <f t="shared" ca="1" si="15"/>
        <v>0</v>
      </c>
      <c r="F91" s="31">
        <f t="shared" ca="1" si="15"/>
        <v>0</v>
      </c>
      <c r="G91" s="31">
        <f t="shared" ca="1" si="15"/>
        <v>0</v>
      </c>
      <c r="H91" s="32">
        <f t="shared" ca="1" si="14"/>
        <v>0</v>
      </c>
      <c r="J91" s="33">
        <f t="shared" ca="1" si="12"/>
        <v>0</v>
      </c>
      <c r="K91" s="33">
        <f t="shared" ca="1" si="12"/>
        <v>0</v>
      </c>
      <c r="L91" s="33">
        <f t="shared" ca="1" si="12"/>
        <v>0</v>
      </c>
      <c r="M91" s="33">
        <f t="shared" ca="1" si="12"/>
        <v>0</v>
      </c>
      <c r="N91" s="33">
        <f t="shared" ca="1" si="12"/>
        <v>0</v>
      </c>
      <c r="O91" s="41">
        <f t="shared" ca="1" si="12"/>
        <v>0</v>
      </c>
    </row>
    <row r="92" spans="1:15" ht="12.75" customHeight="1" x14ac:dyDescent="0.3">
      <c r="A92" s="44" t="s">
        <v>97</v>
      </c>
      <c r="B92" s="30">
        <v>771</v>
      </c>
      <c r="C92" s="31">
        <f t="shared" ca="1" si="15"/>
        <v>0</v>
      </c>
      <c r="D92" s="31">
        <f t="shared" ca="1" si="15"/>
        <v>0</v>
      </c>
      <c r="E92" s="31">
        <f t="shared" ca="1" si="15"/>
        <v>49750.539999999855</v>
      </c>
      <c r="F92" s="31">
        <f t="shared" ca="1" si="15"/>
        <v>0</v>
      </c>
      <c r="G92" s="31">
        <f t="shared" ca="1" si="15"/>
        <v>0</v>
      </c>
      <c r="H92" s="32">
        <f ca="1">SUM(C92:G92)</f>
        <v>49750.539999999855</v>
      </c>
      <c r="J92" s="33">
        <f t="shared" ca="1" si="12"/>
        <v>0</v>
      </c>
      <c r="K92" s="33">
        <f t="shared" ca="1" si="12"/>
        <v>0</v>
      </c>
      <c r="L92" s="33">
        <f t="shared" ca="1" si="12"/>
        <v>1</v>
      </c>
      <c r="M92" s="33">
        <f t="shared" ca="1" si="12"/>
        <v>0</v>
      </c>
      <c r="N92" s="33">
        <f t="shared" ca="1" si="12"/>
        <v>0</v>
      </c>
      <c r="O92" s="41">
        <f t="shared" ca="1" si="12"/>
        <v>1</v>
      </c>
    </row>
    <row r="93" spans="1:15" ht="12.75" customHeight="1" thickBot="1" x14ac:dyDescent="0.35">
      <c r="A93" s="47" t="s">
        <v>98</v>
      </c>
      <c r="B93" s="48"/>
      <c r="C93" s="42">
        <f ca="1">SUM(C79:C92)</f>
        <v>38421822.898802176</v>
      </c>
      <c r="D93" s="42">
        <f ca="1">SUM(D79:D92)</f>
        <v>81946464.869999349</v>
      </c>
      <c r="E93" s="42">
        <f ca="1">SUM(E79:E92)</f>
        <v>414724025.46999639</v>
      </c>
      <c r="F93" s="42">
        <f ca="1">SUM(F79:F92)</f>
        <v>51500083.569999993</v>
      </c>
      <c r="G93" s="42">
        <f ca="1">SUM(G79:G92)</f>
        <v>392243485.29000002</v>
      </c>
      <c r="H93" s="42">
        <f ca="1">SUM(C93:G93)</f>
        <v>978835882.0987978</v>
      </c>
      <c r="J93" s="43">
        <f t="shared" ca="1" si="12"/>
        <v>3.9252568894817146E-2</v>
      </c>
      <c r="K93" s="43">
        <f t="shared" ca="1" si="12"/>
        <v>8.3718288600425628E-2</v>
      </c>
      <c r="L93" s="43">
        <f t="shared" ca="1" si="12"/>
        <v>0.42369107329898298</v>
      </c>
      <c r="M93" s="43">
        <f t="shared" ca="1" si="12"/>
        <v>5.2613604090171559E-2</v>
      </c>
      <c r="N93" s="43">
        <f t="shared" ca="1" si="12"/>
        <v>0.40072446511560283</v>
      </c>
      <c r="O93" s="43">
        <f t="shared" ca="1" si="12"/>
        <v>1</v>
      </c>
    </row>
    <row r="94" spans="1:15" ht="12.75" customHeight="1" x14ac:dyDescent="0.3">
      <c r="A94" s="44" t="s">
        <v>99</v>
      </c>
      <c r="B94" s="30">
        <v>707</v>
      </c>
      <c r="C94" s="31">
        <f t="shared" ref="C94:G99" ca="1" si="16">IFERROR(INDIRECT("'"&amp;C$6&amp;"'!"&amp;ADDRESS(MATCH(IF($C$4="Tüm Şirketler",9003,IF($C$4="Hayatdışı Sigorta Şirketleri",9000,9001)),INDIRECT("'"&amp;C$6&amp;"'!$B$1:$B$1095"),0),MATCH($B94,INDIRECT("'"&amp;C$6&amp;"'!5:5"),0))),0)</f>
        <v>0</v>
      </c>
      <c r="D94" s="31">
        <f t="shared" ca="1" si="16"/>
        <v>349450.37</v>
      </c>
      <c r="E94" s="31">
        <f t="shared" ca="1" si="16"/>
        <v>1909257.1</v>
      </c>
      <c r="F94" s="31">
        <f t="shared" ca="1" si="16"/>
        <v>275322.82</v>
      </c>
      <c r="G94" s="31">
        <f t="shared" ca="1" si="16"/>
        <v>0</v>
      </c>
      <c r="H94" s="32">
        <f t="shared" ref="H94:H133" ca="1" si="17">SUM(C94:G94)</f>
        <v>2534030.29</v>
      </c>
      <c r="J94" s="33">
        <f t="shared" ca="1" si="12"/>
        <v>0</v>
      </c>
      <c r="K94" s="33">
        <f t="shared" ca="1" si="12"/>
        <v>0.13790299641603732</v>
      </c>
      <c r="L94" s="33">
        <f t="shared" ca="1" si="12"/>
        <v>0.75344683429178749</v>
      </c>
      <c r="M94" s="33">
        <f t="shared" ca="1" si="12"/>
        <v>0.10865016929217527</v>
      </c>
      <c r="N94" s="33">
        <f t="shared" ca="1" si="12"/>
        <v>0</v>
      </c>
      <c r="O94" s="41">
        <f t="shared" ca="1" si="12"/>
        <v>1</v>
      </c>
    </row>
    <row r="95" spans="1:15" ht="12.75" customHeight="1" x14ac:dyDescent="0.3">
      <c r="A95" s="44" t="s">
        <v>100</v>
      </c>
      <c r="B95" s="30">
        <v>745</v>
      </c>
      <c r="C95" s="31">
        <f t="shared" ca="1" si="16"/>
        <v>0</v>
      </c>
      <c r="D95" s="31">
        <f t="shared" ca="1" si="16"/>
        <v>0</v>
      </c>
      <c r="E95" s="31">
        <f t="shared" ca="1" si="16"/>
        <v>0</v>
      </c>
      <c r="F95" s="31">
        <f t="shared" ca="1" si="16"/>
        <v>0</v>
      </c>
      <c r="G95" s="31">
        <f t="shared" ca="1" si="16"/>
        <v>0</v>
      </c>
      <c r="H95" s="32">
        <f t="shared" ca="1" si="17"/>
        <v>0</v>
      </c>
      <c r="J95" s="33">
        <f t="shared" ca="1" si="12"/>
        <v>0</v>
      </c>
      <c r="K95" s="33">
        <f t="shared" ca="1" si="12"/>
        <v>0</v>
      </c>
      <c r="L95" s="33">
        <f t="shared" ca="1" si="12"/>
        <v>0</v>
      </c>
      <c r="M95" s="33">
        <f t="shared" ca="1" si="12"/>
        <v>0</v>
      </c>
      <c r="N95" s="33">
        <f t="shared" ca="1" si="12"/>
        <v>0</v>
      </c>
      <c r="O95" s="41">
        <f t="shared" ca="1" si="12"/>
        <v>0</v>
      </c>
    </row>
    <row r="96" spans="1:15" ht="12.75" customHeight="1" x14ac:dyDescent="0.3">
      <c r="A96" s="44" t="s">
        <v>101</v>
      </c>
      <c r="B96" s="30">
        <v>746</v>
      </c>
      <c r="C96" s="31">
        <f t="shared" ca="1" si="16"/>
        <v>0</v>
      </c>
      <c r="D96" s="31">
        <f t="shared" ca="1" si="16"/>
        <v>0</v>
      </c>
      <c r="E96" s="31">
        <f t="shared" ca="1" si="16"/>
        <v>0</v>
      </c>
      <c r="F96" s="31">
        <f t="shared" ca="1" si="16"/>
        <v>0</v>
      </c>
      <c r="G96" s="31">
        <f t="shared" ca="1" si="16"/>
        <v>0</v>
      </c>
      <c r="H96" s="32">
        <f t="shared" ca="1" si="17"/>
        <v>0</v>
      </c>
      <c r="J96" s="33">
        <f t="shared" ca="1" si="12"/>
        <v>0</v>
      </c>
      <c r="K96" s="33">
        <f t="shared" ca="1" si="12"/>
        <v>0</v>
      </c>
      <c r="L96" s="33">
        <f t="shared" ca="1" si="12"/>
        <v>0</v>
      </c>
      <c r="M96" s="33">
        <f t="shared" ca="1" si="12"/>
        <v>0</v>
      </c>
      <c r="N96" s="33">
        <f t="shared" ca="1" si="12"/>
        <v>0</v>
      </c>
      <c r="O96" s="41">
        <f t="shared" ca="1" si="12"/>
        <v>0</v>
      </c>
    </row>
    <row r="97" spans="1:15" ht="12.75" customHeight="1" x14ac:dyDescent="0.3">
      <c r="A97" s="44" t="s">
        <v>102</v>
      </c>
      <c r="B97" s="30">
        <v>747</v>
      </c>
      <c r="C97" s="31">
        <f t="shared" ca="1" si="16"/>
        <v>0</v>
      </c>
      <c r="D97" s="31">
        <f t="shared" ca="1" si="16"/>
        <v>0</v>
      </c>
      <c r="E97" s="31">
        <f t="shared" ca="1" si="16"/>
        <v>0</v>
      </c>
      <c r="F97" s="31">
        <f t="shared" ca="1" si="16"/>
        <v>0</v>
      </c>
      <c r="G97" s="31">
        <f t="shared" ca="1" si="16"/>
        <v>0</v>
      </c>
      <c r="H97" s="32">
        <f t="shared" ca="1" si="17"/>
        <v>0</v>
      </c>
      <c r="J97" s="33">
        <f t="shared" ca="1" si="12"/>
        <v>0</v>
      </c>
      <c r="K97" s="33">
        <f t="shared" ca="1" si="12"/>
        <v>0</v>
      </c>
      <c r="L97" s="33">
        <f t="shared" ca="1" si="12"/>
        <v>0</v>
      </c>
      <c r="M97" s="33">
        <f t="shared" ca="1" si="12"/>
        <v>0</v>
      </c>
      <c r="N97" s="33">
        <f t="shared" ca="1" si="12"/>
        <v>0</v>
      </c>
      <c r="O97" s="41">
        <f t="shared" ca="1" si="12"/>
        <v>0</v>
      </c>
    </row>
    <row r="98" spans="1:15" ht="12.75" customHeight="1" x14ac:dyDescent="0.3">
      <c r="A98" s="44" t="s">
        <v>103</v>
      </c>
      <c r="B98" s="30">
        <v>755</v>
      </c>
      <c r="C98" s="31">
        <f t="shared" ca="1" si="16"/>
        <v>0</v>
      </c>
      <c r="D98" s="31">
        <f t="shared" ca="1" si="16"/>
        <v>0</v>
      </c>
      <c r="E98" s="31">
        <f t="shared" ca="1" si="16"/>
        <v>0</v>
      </c>
      <c r="F98" s="31">
        <f t="shared" ca="1" si="16"/>
        <v>88541778.310000002</v>
      </c>
      <c r="G98" s="31">
        <f t="shared" ca="1" si="16"/>
        <v>0</v>
      </c>
      <c r="H98" s="32">
        <f t="shared" ca="1" si="17"/>
        <v>88541778.310000002</v>
      </c>
      <c r="J98" s="33">
        <f t="shared" ca="1" si="12"/>
        <v>0</v>
      </c>
      <c r="K98" s="33">
        <f t="shared" ca="1" si="12"/>
        <v>0</v>
      </c>
      <c r="L98" s="33">
        <f t="shared" ca="1" si="12"/>
        <v>0</v>
      </c>
      <c r="M98" s="33">
        <f t="shared" ca="1" si="12"/>
        <v>1</v>
      </c>
      <c r="N98" s="33">
        <f t="shared" ca="1" si="12"/>
        <v>0</v>
      </c>
      <c r="O98" s="41">
        <f t="shared" ca="1" si="12"/>
        <v>1</v>
      </c>
    </row>
    <row r="99" spans="1:15" ht="12.75" customHeight="1" x14ac:dyDescent="0.3">
      <c r="A99" s="20" t="s">
        <v>104</v>
      </c>
      <c r="B99" s="21">
        <v>756</v>
      </c>
      <c r="C99" s="22">
        <f t="shared" ca="1" si="16"/>
        <v>0</v>
      </c>
      <c r="D99" s="22">
        <f t="shared" ca="1" si="16"/>
        <v>0</v>
      </c>
      <c r="E99" s="22">
        <f t="shared" ca="1" si="16"/>
        <v>0</v>
      </c>
      <c r="F99" s="22">
        <f t="shared" ca="1" si="16"/>
        <v>0</v>
      </c>
      <c r="G99" s="22">
        <f t="shared" ca="1" si="16"/>
        <v>0</v>
      </c>
      <c r="H99" s="23">
        <f t="shared" ca="1" si="17"/>
        <v>0</v>
      </c>
      <c r="J99" s="24">
        <f t="shared" ca="1" si="12"/>
        <v>0</v>
      </c>
      <c r="K99" s="24">
        <f t="shared" ca="1" si="12"/>
        <v>0</v>
      </c>
      <c r="L99" s="24">
        <f t="shared" ca="1" si="12"/>
        <v>0</v>
      </c>
      <c r="M99" s="24">
        <f t="shared" ca="1" si="12"/>
        <v>0</v>
      </c>
      <c r="N99" s="24">
        <f t="shared" ca="1" si="12"/>
        <v>0</v>
      </c>
      <c r="O99" s="25">
        <f t="shared" ca="1" si="12"/>
        <v>0</v>
      </c>
    </row>
    <row r="100" spans="1:15" ht="12.75" customHeight="1" thickBot="1" x14ac:dyDescent="0.35">
      <c r="A100" s="49" t="s">
        <v>105</v>
      </c>
      <c r="B100" s="50"/>
      <c r="C100" s="27">
        <f ca="1">SUM(C94:C99)</f>
        <v>0</v>
      </c>
      <c r="D100" s="27">
        <f ca="1">SUM(D94:D99)</f>
        <v>349450.37</v>
      </c>
      <c r="E100" s="27">
        <f ca="1">SUM(E94:E99)</f>
        <v>1909257.1</v>
      </c>
      <c r="F100" s="27">
        <f ca="1">SUM(F94:F99)</f>
        <v>88817101.129999995</v>
      </c>
      <c r="G100" s="27">
        <f ca="1">SUM(G94:G99)</f>
        <v>0</v>
      </c>
      <c r="H100" s="27">
        <f t="shared" ca="1" si="17"/>
        <v>91075808.599999994</v>
      </c>
      <c r="J100" s="28">
        <f t="shared" ca="1" si="12"/>
        <v>0</v>
      </c>
      <c r="K100" s="28">
        <f t="shared" ca="1" si="12"/>
        <v>3.8369175675921478E-3</v>
      </c>
      <c r="L100" s="28">
        <f t="shared" ca="1" si="12"/>
        <v>2.0963383464267155E-2</v>
      </c>
      <c r="M100" s="28">
        <f t="shared" ca="1" si="12"/>
        <v>0.97519969896814074</v>
      </c>
      <c r="N100" s="28">
        <f t="shared" ca="1" si="12"/>
        <v>0</v>
      </c>
      <c r="O100" s="28">
        <f t="shared" ca="1" si="12"/>
        <v>1</v>
      </c>
    </row>
    <row r="101" spans="1:15" ht="12.75" customHeight="1" x14ac:dyDescent="0.3">
      <c r="A101" s="44" t="s">
        <v>106</v>
      </c>
      <c r="B101" s="30">
        <v>705</v>
      </c>
      <c r="C101" s="31">
        <f t="shared" ref="C101:G104" ca="1" si="18">IFERROR(INDIRECT("'"&amp;C$6&amp;"'!"&amp;ADDRESS(MATCH(IF($C$4="Tüm Şirketler",9003,IF($C$4="Hayatdışı Sigorta Şirketleri",9000,9001)),INDIRECT("'"&amp;C$6&amp;"'!$B$1:$B$1095"),0),MATCH($B101,INDIRECT("'"&amp;C$6&amp;"'!5:5"),0))),0)</f>
        <v>1996245.51</v>
      </c>
      <c r="D101" s="31">
        <f t="shared" ca="1" si="18"/>
        <v>43450256.009999998</v>
      </c>
      <c r="E101" s="31">
        <f t="shared" ca="1" si="18"/>
        <v>853227.53</v>
      </c>
      <c r="F101" s="31">
        <f t="shared" ca="1" si="18"/>
        <v>66491024.509999998</v>
      </c>
      <c r="G101" s="31">
        <f t="shared" ca="1" si="18"/>
        <v>0</v>
      </c>
      <c r="H101" s="32">
        <f t="shared" ca="1" si="17"/>
        <v>112790753.56</v>
      </c>
      <c r="J101" s="33">
        <f t="shared" ca="1" si="12"/>
        <v>1.7698662762618039E-2</v>
      </c>
      <c r="K101" s="33">
        <f t="shared" ca="1" si="12"/>
        <v>0.38522888302972691</v>
      </c>
      <c r="L101" s="33">
        <f t="shared" ca="1" si="12"/>
        <v>7.5646939405021206E-3</v>
      </c>
      <c r="M101" s="33">
        <f t="shared" ca="1" si="12"/>
        <v>0.58950776026715279</v>
      </c>
      <c r="N101" s="33">
        <f t="shared" ca="1" si="12"/>
        <v>0</v>
      </c>
      <c r="O101" s="41">
        <f t="shared" ca="1" si="12"/>
        <v>1</v>
      </c>
    </row>
    <row r="102" spans="1:15" ht="12.75" customHeight="1" x14ac:dyDescent="0.3">
      <c r="A102" s="44" t="s">
        <v>107</v>
      </c>
      <c r="B102" s="30">
        <v>706</v>
      </c>
      <c r="C102" s="31">
        <f t="shared" ca="1" si="18"/>
        <v>0</v>
      </c>
      <c r="D102" s="31">
        <f t="shared" ca="1" si="18"/>
        <v>0</v>
      </c>
      <c r="E102" s="31">
        <f t="shared" ca="1" si="18"/>
        <v>0</v>
      </c>
      <c r="F102" s="31">
        <f t="shared" ca="1" si="18"/>
        <v>0</v>
      </c>
      <c r="G102" s="31">
        <f t="shared" ca="1" si="18"/>
        <v>0</v>
      </c>
      <c r="H102" s="32">
        <f t="shared" ca="1" si="17"/>
        <v>0</v>
      </c>
      <c r="J102" s="33">
        <f t="shared" ca="1" si="12"/>
        <v>0</v>
      </c>
      <c r="K102" s="33">
        <f t="shared" ca="1" si="12"/>
        <v>0</v>
      </c>
      <c r="L102" s="33">
        <f t="shared" ca="1" si="12"/>
        <v>0</v>
      </c>
      <c r="M102" s="33">
        <f t="shared" ca="1" si="12"/>
        <v>0</v>
      </c>
      <c r="N102" s="33">
        <f t="shared" ca="1" si="12"/>
        <v>0</v>
      </c>
      <c r="O102" s="41">
        <f t="shared" ca="1" si="12"/>
        <v>0</v>
      </c>
    </row>
    <row r="103" spans="1:15" ht="12.75" customHeight="1" x14ac:dyDescent="0.3">
      <c r="A103" s="44" t="s">
        <v>108</v>
      </c>
      <c r="B103" s="30">
        <v>708</v>
      </c>
      <c r="C103" s="31">
        <f t="shared" ca="1" si="18"/>
        <v>0</v>
      </c>
      <c r="D103" s="31">
        <f t="shared" ca="1" si="18"/>
        <v>0</v>
      </c>
      <c r="E103" s="31">
        <f t="shared" ca="1" si="18"/>
        <v>0</v>
      </c>
      <c r="F103" s="31">
        <f t="shared" ca="1" si="18"/>
        <v>0</v>
      </c>
      <c r="G103" s="31">
        <f t="shared" ca="1" si="18"/>
        <v>0</v>
      </c>
      <c r="H103" s="32">
        <f t="shared" ca="1" si="17"/>
        <v>0</v>
      </c>
      <c r="J103" s="33">
        <f t="shared" ca="1" si="12"/>
        <v>0</v>
      </c>
      <c r="K103" s="33">
        <f t="shared" ca="1" si="12"/>
        <v>0</v>
      </c>
      <c r="L103" s="33">
        <f t="shared" ca="1" si="12"/>
        <v>0</v>
      </c>
      <c r="M103" s="33">
        <f t="shared" ca="1" si="12"/>
        <v>0</v>
      </c>
      <c r="N103" s="33">
        <f t="shared" ca="1" si="12"/>
        <v>0</v>
      </c>
      <c r="O103" s="41">
        <f t="shared" ca="1" si="12"/>
        <v>0</v>
      </c>
    </row>
    <row r="104" spans="1:15" ht="12.75" customHeight="1" x14ac:dyDescent="0.3">
      <c r="A104" s="44" t="s">
        <v>109</v>
      </c>
      <c r="B104" s="30">
        <v>736</v>
      </c>
      <c r="C104" s="31">
        <f t="shared" ca="1" si="18"/>
        <v>793271.95000000007</v>
      </c>
      <c r="D104" s="31">
        <f t="shared" ca="1" si="18"/>
        <v>950145.48000000045</v>
      </c>
      <c r="E104" s="31">
        <f t="shared" ca="1" si="18"/>
        <v>65017519.030000009</v>
      </c>
      <c r="F104" s="31">
        <f t="shared" ca="1" si="18"/>
        <v>3808388.0600000047</v>
      </c>
      <c r="G104" s="31">
        <f t="shared" ca="1" si="18"/>
        <v>806432.29</v>
      </c>
      <c r="H104" s="32">
        <f t="shared" ca="1" si="17"/>
        <v>71375756.810000017</v>
      </c>
      <c r="J104" s="33">
        <f t="shared" ca="1" si="12"/>
        <v>1.1114025061922141E-2</v>
      </c>
      <c r="K104" s="33">
        <f t="shared" ca="1" si="12"/>
        <v>1.3311879585799102E-2</v>
      </c>
      <c r="L104" s="33">
        <f t="shared" ca="1" si="12"/>
        <v>0.91091880402858028</v>
      </c>
      <c r="M104" s="33">
        <f t="shared" ca="1" si="12"/>
        <v>5.3356885169537495E-2</v>
      </c>
      <c r="N104" s="33">
        <f t="shared" ca="1" si="12"/>
        <v>1.1298406154160957E-2</v>
      </c>
      <c r="O104" s="41">
        <f t="shared" ca="1" si="12"/>
        <v>1</v>
      </c>
    </row>
    <row r="105" spans="1:15" ht="12.75" customHeight="1" thickBot="1" x14ac:dyDescent="0.35">
      <c r="A105" s="47" t="s">
        <v>110</v>
      </c>
      <c r="B105" s="48"/>
      <c r="C105" s="42">
        <f ca="1">C104+C102+C101+C103</f>
        <v>2789517.46</v>
      </c>
      <c r="D105" s="42">
        <f ca="1">D104+D102+D101+D103</f>
        <v>44400401.489999995</v>
      </c>
      <c r="E105" s="42">
        <f ca="1">E104+E102+E101+E103</f>
        <v>65870746.56000001</v>
      </c>
      <c r="F105" s="42">
        <f ca="1">F104+F102+F101+F103</f>
        <v>70299412.570000008</v>
      </c>
      <c r="G105" s="42">
        <f ca="1">G104+G102+G101+G103</f>
        <v>806432.29</v>
      </c>
      <c r="H105" s="42">
        <f t="shared" ca="1" si="17"/>
        <v>184166510.37</v>
      </c>
      <c r="J105" s="43">
        <f t="shared" ca="1" si="12"/>
        <v>1.5146713994828462E-2</v>
      </c>
      <c r="K105" s="43">
        <f t="shared" ca="1" si="12"/>
        <v>0.24108835749125779</v>
      </c>
      <c r="L105" s="43">
        <f t="shared" ca="1" si="12"/>
        <v>0.35766951563377231</v>
      </c>
      <c r="M105" s="43">
        <f t="shared" ca="1" si="12"/>
        <v>0.38171659129971497</v>
      </c>
      <c r="N105" s="43">
        <f t="shared" ca="1" si="12"/>
        <v>4.3788215804265174E-3</v>
      </c>
      <c r="O105" s="43">
        <f t="shared" ca="1" si="12"/>
        <v>1</v>
      </c>
    </row>
    <row r="106" spans="1:15" ht="12.75" customHeight="1" x14ac:dyDescent="0.3">
      <c r="A106" s="14" t="s">
        <v>111</v>
      </c>
      <c r="B106" s="15">
        <v>702</v>
      </c>
      <c r="C106" s="16">
        <f t="shared" ref="C106:G114" ca="1" si="19">IFERROR(INDIRECT("'"&amp;C$6&amp;"'!"&amp;ADDRESS(MATCH(IF($C$4="Tüm Şirketler",9003,IF($C$4="Hayatdışı Sigorta Şirketleri",9000,9001)),INDIRECT("'"&amp;C$6&amp;"'!$B$1:$B$1095"),0),MATCH($B106,INDIRECT("'"&amp;C$6&amp;"'!5:5"),0))),0)</f>
        <v>776040.4</v>
      </c>
      <c r="D106" s="16">
        <f t="shared" ca="1" si="19"/>
        <v>10013691.109999999</v>
      </c>
      <c r="E106" s="16">
        <f t="shared" ca="1" si="19"/>
        <v>10205361.750000002</v>
      </c>
      <c r="F106" s="16">
        <f t="shared" ca="1" si="19"/>
        <v>16919558.839999996</v>
      </c>
      <c r="G106" s="16">
        <f t="shared" ca="1" si="19"/>
        <v>8247885.25</v>
      </c>
      <c r="H106" s="17">
        <f t="shared" ca="1" si="17"/>
        <v>46162537.349999994</v>
      </c>
      <c r="J106" s="18">
        <f t="shared" ca="1" si="12"/>
        <v>1.6811042991769172E-2</v>
      </c>
      <c r="K106" s="18">
        <f t="shared" ca="1" si="12"/>
        <v>0.21692245887779391</v>
      </c>
      <c r="L106" s="18">
        <f t="shared" ca="1" si="12"/>
        <v>0.22107454086901493</v>
      </c>
      <c r="M106" s="18">
        <f t="shared" ca="1" si="12"/>
        <v>0.36652142215921757</v>
      </c>
      <c r="N106" s="18">
        <f t="shared" ca="1" si="12"/>
        <v>0.17867053510220449</v>
      </c>
      <c r="O106" s="19">
        <f t="shared" ca="1" si="12"/>
        <v>1</v>
      </c>
    </row>
    <row r="107" spans="1:15" ht="12.75" customHeight="1" x14ac:dyDescent="0.3">
      <c r="A107" s="44" t="s">
        <v>112</v>
      </c>
      <c r="B107" s="30">
        <v>748</v>
      </c>
      <c r="C107" s="31">
        <f t="shared" ca="1" si="19"/>
        <v>0</v>
      </c>
      <c r="D107" s="31">
        <f t="shared" ca="1" si="19"/>
        <v>0</v>
      </c>
      <c r="E107" s="31">
        <f t="shared" ca="1" si="19"/>
        <v>0</v>
      </c>
      <c r="F107" s="31">
        <f t="shared" ca="1" si="19"/>
        <v>0</v>
      </c>
      <c r="G107" s="31">
        <f t="shared" ca="1" si="19"/>
        <v>0</v>
      </c>
      <c r="H107" s="32">
        <f t="shared" ca="1" si="17"/>
        <v>0</v>
      </c>
      <c r="J107" s="33">
        <f t="shared" ca="1" si="12"/>
        <v>0</v>
      </c>
      <c r="K107" s="33">
        <f t="shared" ca="1" si="12"/>
        <v>0</v>
      </c>
      <c r="L107" s="33">
        <f t="shared" ca="1" si="12"/>
        <v>0</v>
      </c>
      <c r="M107" s="33">
        <f t="shared" ca="1" si="12"/>
        <v>0</v>
      </c>
      <c r="N107" s="33">
        <f t="shared" ca="1" si="12"/>
        <v>0</v>
      </c>
      <c r="O107" s="41">
        <f t="shared" ca="1" si="12"/>
        <v>0</v>
      </c>
    </row>
    <row r="108" spans="1:15" ht="12.75" customHeight="1" x14ac:dyDescent="0.3">
      <c r="A108" s="44" t="s">
        <v>113</v>
      </c>
      <c r="B108" s="30">
        <v>749</v>
      </c>
      <c r="C108" s="31">
        <f t="shared" ca="1" si="19"/>
        <v>0</v>
      </c>
      <c r="D108" s="31">
        <f t="shared" ca="1" si="19"/>
        <v>0</v>
      </c>
      <c r="E108" s="31">
        <f t="shared" ca="1" si="19"/>
        <v>0</v>
      </c>
      <c r="F108" s="31">
        <f t="shared" ca="1" si="19"/>
        <v>0</v>
      </c>
      <c r="G108" s="31">
        <f t="shared" ca="1" si="19"/>
        <v>0</v>
      </c>
      <c r="H108" s="32">
        <f t="shared" ca="1" si="17"/>
        <v>0</v>
      </c>
      <c r="J108" s="33">
        <f t="shared" ref="J108:O133" ca="1" si="20">IF($H108=0,0,C108/$H108)</f>
        <v>0</v>
      </c>
      <c r="K108" s="33">
        <f t="shared" ca="1" si="20"/>
        <v>0</v>
      </c>
      <c r="L108" s="33">
        <f t="shared" ca="1" si="20"/>
        <v>0</v>
      </c>
      <c r="M108" s="33">
        <f t="shared" ca="1" si="20"/>
        <v>0</v>
      </c>
      <c r="N108" s="33">
        <f t="shared" ca="1" si="20"/>
        <v>0</v>
      </c>
      <c r="O108" s="41">
        <f t="shared" ca="1" si="20"/>
        <v>0</v>
      </c>
    </row>
    <row r="109" spans="1:15" ht="12.75" customHeight="1" x14ac:dyDescent="0.3">
      <c r="A109" s="44" t="s">
        <v>114</v>
      </c>
      <c r="B109" s="30">
        <v>752</v>
      </c>
      <c r="C109" s="31">
        <f t="shared" ca="1" si="19"/>
        <v>0</v>
      </c>
      <c r="D109" s="31">
        <f t="shared" ca="1" si="19"/>
        <v>0</v>
      </c>
      <c r="E109" s="31">
        <f t="shared" ca="1" si="19"/>
        <v>0</v>
      </c>
      <c r="F109" s="31">
        <f t="shared" ca="1" si="19"/>
        <v>0</v>
      </c>
      <c r="G109" s="31">
        <f t="shared" ca="1" si="19"/>
        <v>0</v>
      </c>
      <c r="H109" s="32">
        <f t="shared" ca="1" si="17"/>
        <v>0</v>
      </c>
      <c r="J109" s="33">
        <f t="shared" ca="1" si="20"/>
        <v>0</v>
      </c>
      <c r="K109" s="33">
        <f t="shared" ca="1" si="20"/>
        <v>0</v>
      </c>
      <c r="L109" s="33">
        <f t="shared" ca="1" si="20"/>
        <v>0</v>
      </c>
      <c r="M109" s="33">
        <f t="shared" ca="1" si="20"/>
        <v>0</v>
      </c>
      <c r="N109" s="33">
        <f t="shared" ca="1" si="20"/>
        <v>0</v>
      </c>
      <c r="O109" s="41">
        <f t="shared" ca="1" si="20"/>
        <v>0</v>
      </c>
    </row>
    <row r="110" spans="1:15" ht="12.75" customHeight="1" x14ac:dyDescent="0.3">
      <c r="A110" s="44" t="s">
        <v>115</v>
      </c>
      <c r="B110" s="30">
        <v>753</v>
      </c>
      <c r="C110" s="31">
        <f t="shared" ca="1" si="19"/>
        <v>0</v>
      </c>
      <c r="D110" s="31">
        <f t="shared" ca="1" si="19"/>
        <v>0</v>
      </c>
      <c r="E110" s="31">
        <f t="shared" ca="1" si="19"/>
        <v>0</v>
      </c>
      <c r="F110" s="31">
        <f t="shared" ca="1" si="19"/>
        <v>0</v>
      </c>
      <c r="G110" s="31">
        <f t="shared" ca="1" si="19"/>
        <v>0</v>
      </c>
      <c r="H110" s="32">
        <f t="shared" ca="1" si="17"/>
        <v>0</v>
      </c>
      <c r="J110" s="33">
        <f t="shared" ca="1" si="20"/>
        <v>0</v>
      </c>
      <c r="K110" s="33">
        <f t="shared" ca="1" si="20"/>
        <v>0</v>
      </c>
      <c r="L110" s="33">
        <f t="shared" ca="1" si="20"/>
        <v>0</v>
      </c>
      <c r="M110" s="33">
        <f t="shared" ca="1" si="20"/>
        <v>0</v>
      </c>
      <c r="N110" s="33">
        <f t="shared" ca="1" si="20"/>
        <v>0</v>
      </c>
      <c r="O110" s="41">
        <f t="shared" ca="1" si="20"/>
        <v>0</v>
      </c>
    </row>
    <row r="111" spans="1:15" ht="12.75" customHeight="1" x14ac:dyDescent="0.3">
      <c r="A111" s="44" t="s">
        <v>116</v>
      </c>
      <c r="B111" s="30">
        <v>754</v>
      </c>
      <c r="C111" s="31">
        <f t="shared" ca="1" si="19"/>
        <v>0</v>
      </c>
      <c r="D111" s="31">
        <f t="shared" ca="1" si="19"/>
        <v>0</v>
      </c>
      <c r="E111" s="31">
        <f t="shared" ca="1" si="19"/>
        <v>0</v>
      </c>
      <c r="F111" s="31">
        <f t="shared" ca="1" si="19"/>
        <v>0</v>
      </c>
      <c r="G111" s="31">
        <f t="shared" ca="1" si="19"/>
        <v>0</v>
      </c>
      <c r="H111" s="32">
        <f t="shared" ca="1" si="17"/>
        <v>0</v>
      </c>
      <c r="J111" s="33">
        <f t="shared" ca="1" si="20"/>
        <v>0</v>
      </c>
      <c r="K111" s="33">
        <f t="shared" ca="1" si="20"/>
        <v>0</v>
      </c>
      <c r="L111" s="33">
        <f t="shared" ca="1" si="20"/>
        <v>0</v>
      </c>
      <c r="M111" s="33">
        <f t="shared" ca="1" si="20"/>
        <v>0</v>
      </c>
      <c r="N111" s="33">
        <f t="shared" ca="1" si="20"/>
        <v>0</v>
      </c>
      <c r="O111" s="41">
        <f t="shared" ca="1" si="20"/>
        <v>0</v>
      </c>
    </row>
    <row r="112" spans="1:15" ht="12.75" customHeight="1" x14ac:dyDescent="0.3">
      <c r="A112" s="44" t="s">
        <v>117</v>
      </c>
      <c r="B112" s="30">
        <v>757</v>
      </c>
      <c r="C112" s="31">
        <f t="shared" ca="1" si="19"/>
        <v>0</v>
      </c>
      <c r="D112" s="31">
        <f t="shared" ca="1" si="19"/>
        <v>0</v>
      </c>
      <c r="E112" s="31">
        <f t="shared" ca="1" si="19"/>
        <v>0</v>
      </c>
      <c r="F112" s="31">
        <f t="shared" ca="1" si="19"/>
        <v>0</v>
      </c>
      <c r="G112" s="31">
        <f t="shared" ca="1" si="19"/>
        <v>0</v>
      </c>
      <c r="H112" s="32">
        <f t="shared" ca="1" si="17"/>
        <v>0</v>
      </c>
      <c r="J112" s="33">
        <f t="shared" ca="1" si="20"/>
        <v>0</v>
      </c>
      <c r="K112" s="33">
        <f t="shared" ca="1" si="20"/>
        <v>0</v>
      </c>
      <c r="L112" s="33">
        <f t="shared" ca="1" si="20"/>
        <v>0</v>
      </c>
      <c r="M112" s="33">
        <f t="shared" ca="1" si="20"/>
        <v>0</v>
      </c>
      <c r="N112" s="33">
        <f t="shared" ca="1" si="20"/>
        <v>0</v>
      </c>
      <c r="O112" s="41">
        <f t="shared" ca="1" si="20"/>
        <v>0</v>
      </c>
    </row>
    <row r="113" spans="1:15" ht="12.75" customHeight="1" x14ac:dyDescent="0.3">
      <c r="A113" s="44" t="s">
        <v>118</v>
      </c>
      <c r="B113" s="30">
        <v>758</v>
      </c>
      <c r="C113" s="31">
        <f t="shared" ca="1" si="19"/>
        <v>-1.4500000000000113</v>
      </c>
      <c r="D113" s="31">
        <f t="shared" ca="1" si="19"/>
        <v>8501.9899999998815</v>
      </c>
      <c r="E113" s="31">
        <f t="shared" ca="1" si="19"/>
        <v>670.77999999894655</v>
      </c>
      <c r="F113" s="31">
        <f t="shared" ca="1" si="19"/>
        <v>1064.3199999999786</v>
      </c>
      <c r="G113" s="31">
        <f t="shared" ca="1" si="19"/>
        <v>0</v>
      </c>
      <c r="H113" s="32">
        <f t="shared" ca="1" si="17"/>
        <v>10235.639999998806</v>
      </c>
      <c r="J113" s="33">
        <f t="shared" ca="1" si="20"/>
        <v>-1.4166187947213662E-4</v>
      </c>
      <c r="K113" s="33">
        <f t="shared" ca="1" si="20"/>
        <v>0.83062612596778251</v>
      </c>
      <c r="L113" s="33">
        <f t="shared" ca="1" si="20"/>
        <v>6.5533762422186087E-2</v>
      </c>
      <c r="M113" s="33">
        <f t="shared" ca="1" si="20"/>
        <v>0.1039817734895036</v>
      </c>
      <c r="N113" s="33">
        <f t="shared" ca="1" si="20"/>
        <v>0</v>
      </c>
      <c r="O113" s="41">
        <f t="shared" ca="1" si="20"/>
        <v>1</v>
      </c>
    </row>
    <row r="114" spans="1:15" ht="12.75" customHeight="1" x14ac:dyDescent="0.3">
      <c r="A114" s="44" t="s">
        <v>119</v>
      </c>
      <c r="B114" s="30">
        <v>759</v>
      </c>
      <c r="C114" s="31">
        <f t="shared" ca="1" si="19"/>
        <v>0</v>
      </c>
      <c r="D114" s="31">
        <f t="shared" ca="1" si="19"/>
        <v>19761.919999999998</v>
      </c>
      <c r="E114" s="31">
        <f t="shared" ca="1" si="19"/>
        <v>1962148.28</v>
      </c>
      <c r="F114" s="31">
        <f t="shared" ca="1" si="19"/>
        <v>39704.019999999997</v>
      </c>
      <c r="G114" s="31">
        <f t="shared" ca="1" si="19"/>
        <v>55108253.560000002</v>
      </c>
      <c r="H114" s="32">
        <f t="shared" ca="1" si="17"/>
        <v>57129867.780000001</v>
      </c>
      <c r="J114" s="33">
        <f t="shared" ca="1" si="20"/>
        <v>0</v>
      </c>
      <c r="K114" s="33">
        <f t="shared" ca="1" si="20"/>
        <v>3.4591223064090902E-4</v>
      </c>
      <c r="L114" s="33">
        <f t="shared" ca="1" si="20"/>
        <v>3.4345402085577868E-2</v>
      </c>
      <c r="M114" s="33">
        <f t="shared" ca="1" si="20"/>
        <v>6.9497832819944956E-4</v>
      </c>
      <c r="N114" s="33">
        <f t="shared" ca="1" si="20"/>
        <v>0.96461370735558183</v>
      </c>
      <c r="O114" s="41">
        <f t="shared" ca="1" si="20"/>
        <v>1</v>
      </c>
    </row>
    <row r="115" spans="1:15" ht="12.75" customHeight="1" thickBot="1" x14ac:dyDescent="0.35">
      <c r="A115" s="49" t="s">
        <v>120</v>
      </c>
      <c r="B115" s="50"/>
      <c r="C115" s="27">
        <f ca="1">SUM(C106:C114)</f>
        <v>776038.95000000007</v>
      </c>
      <c r="D115" s="27">
        <f ca="1">SUM(D106:D114)</f>
        <v>10041955.02</v>
      </c>
      <c r="E115" s="27">
        <f ca="1">SUM(E106:E114)</f>
        <v>12168180.810000001</v>
      </c>
      <c r="F115" s="27">
        <f ca="1">SUM(F106:F114)</f>
        <v>16960327.179999996</v>
      </c>
      <c r="G115" s="27">
        <f ca="1">SUM(G106:G114)</f>
        <v>63356138.810000002</v>
      </c>
      <c r="H115" s="27">
        <f t="shared" ca="1" si="17"/>
        <v>103302640.77</v>
      </c>
      <c r="J115" s="28">
        <f t="shared" ca="1" si="20"/>
        <v>7.5122856900418046E-3</v>
      </c>
      <c r="K115" s="28">
        <f t="shared" ca="1" si="20"/>
        <v>9.7209083380144071E-2</v>
      </c>
      <c r="L115" s="28">
        <f t="shared" ca="1" si="20"/>
        <v>0.11779157550378662</v>
      </c>
      <c r="M115" s="28">
        <f t="shared" ca="1" si="20"/>
        <v>0.16418096433528373</v>
      </c>
      <c r="N115" s="28">
        <f t="shared" ca="1" si="20"/>
        <v>0.61330609109074385</v>
      </c>
      <c r="O115" s="28">
        <f t="shared" ca="1" si="20"/>
        <v>1</v>
      </c>
    </row>
    <row r="116" spans="1:15" ht="12.75" customHeight="1" x14ac:dyDescent="0.3">
      <c r="A116" s="29" t="s">
        <v>121</v>
      </c>
      <c r="B116" s="30">
        <v>760</v>
      </c>
      <c r="C116" s="31">
        <f ca="1">IFERROR(INDIRECT("'"&amp;C$6&amp;"'!"&amp;ADDRESS(MATCH(IF($C$4="Tüm Şirketler",9003,IF($C$4="Hayatdışı Sigorta Şirketleri",9000,9001)),INDIRECT("'"&amp;C$6&amp;"'!$B$1:$B$1095"),0),MATCH($B116,INDIRECT("'"&amp;C$6&amp;"'!5:5"),0))),0)</f>
        <v>239789.69</v>
      </c>
      <c r="D116" s="31">
        <f ca="1">IFERROR(INDIRECT("'"&amp;D$6&amp;"'!"&amp;ADDRESS(MATCH(IF($C$4="Tüm Şirketler",9003,IF($C$4="Hayatdışı Sigorta Şirketleri",9000,9001)),INDIRECT("'"&amp;D$6&amp;"'!$B$1:$B$1095"),0),MATCH($B116,INDIRECT("'"&amp;D$6&amp;"'!5:5"),0))),0)</f>
        <v>55118840.160002723</v>
      </c>
      <c r="E116" s="31">
        <f ca="1">IFERROR(INDIRECT("'"&amp;E$6&amp;"'!"&amp;ADDRESS(MATCH(IF($C$4="Tüm Şirketler",9003,IF($C$4="Hayatdışı Sigorta Şirketleri",9000,9001)),INDIRECT("'"&amp;E$6&amp;"'!$B$1:$B$1095"),0),MATCH($B116,INDIRECT("'"&amp;E$6&amp;"'!5:5"),0))),0)</f>
        <v>576142998.69945061</v>
      </c>
      <c r="F116" s="31">
        <f ca="1">IFERROR(INDIRECT("'"&amp;F$6&amp;"'!"&amp;ADDRESS(MATCH(IF($C$4="Tüm Şirketler",9003,IF($C$4="Hayatdışı Sigorta Şirketleri",9000,9001)),INDIRECT("'"&amp;F$6&amp;"'!$B$1:$B$1095"),0),MATCH($B116,INDIRECT("'"&amp;F$6&amp;"'!5:5"),0))),0)</f>
        <v>7498903.5399999171</v>
      </c>
      <c r="G116" s="31">
        <f ca="1">IFERROR(INDIRECT("'"&amp;G$6&amp;"'!"&amp;ADDRESS(MATCH(IF($C$4="Tüm Şirketler",9003,IF($C$4="Hayatdışı Sigorta Şirketleri",9000,9001)),INDIRECT("'"&amp;G$6&amp;"'!$B$1:$B$1095"),0),MATCH($B116,INDIRECT("'"&amp;G$6&amp;"'!5:5"),0))),0)</f>
        <v>8271364.6100000506</v>
      </c>
      <c r="H116" s="32">
        <f t="shared" ca="1" si="17"/>
        <v>647271896.69945335</v>
      </c>
      <c r="J116" s="33">
        <f t="shared" ca="1" si="20"/>
        <v>3.7046207509197816E-4</v>
      </c>
      <c r="K116" s="33">
        <f t="shared" ca="1" si="20"/>
        <v>8.5155620753910102E-2</v>
      </c>
      <c r="L116" s="33">
        <f t="shared" ca="1" si="20"/>
        <v>0.8901097075854818</v>
      </c>
      <c r="M116" s="33">
        <f t="shared" ca="1" si="20"/>
        <v>1.1585399548841946E-2</v>
      </c>
      <c r="N116" s="33">
        <f t="shared" ca="1" si="20"/>
        <v>1.2778810036674092E-2</v>
      </c>
      <c r="O116" s="41">
        <f t="shared" ca="1" si="20"/>
        <v>1</v>
      </c>
    </row>
    <row r="117" spans="1:15" ht="12.75" customHeight="1" thickBot="1" x14ac:dyDescent="0.35">
      <c r="A117" s="47" t="s">
        <v>122</v>
      </c>
      <c r="B117" s="48"/>
      <c r="C117" s="42">
        <f ca="1">C116</f>
        <v>239789.69</v>
      </c>
      <c r="D117" s="42">
        <f ca="1">D116</f>
        <v>55118840.160002723</v>
      </c>
      <c r="E117" s="42">
        <f ca="1">E116</f>
        <v>576142998.69945061</v>
      </c>
      <c r="F117" s="42">
        <f ca="1">F116</f>
        <v>7498903.5399999171</v>
      </c>
      <c r="G117" s="42">
        <f ca="1">G116</f>
        <v>8271364.6100000506</v>
      </c>
      <c r="H117" s="42">
        <f t="shared" ca="1" si="17"/>
        <v>647271896.69945335</v>
      </c>
      <c r="J117" s="43">
        <f t="shared" ca="1" si="20"/>
        <v>3.7046207509197816E-4</v>
      </c>
      <c r="K117" s="43">
        <f t="shared" ca="1" si="20"/>
        <v>8.5155620753910102E-2</v>
      </c>
      <c r="L117" s="43">
        <f t="shared" ca="1" si="20"/>
        <v>0.8901097075854818</v>
      </c>
      <c r="M117" s="43">
        <f t="shared" ca="1" si="20"/>
        <v>1.1585399548841946E-2</v>
      </c>
      <c r="N117" s="43">
        <f t="shared" ca="1" si="20"/>
        <v>1.2778810036674092E-2</v>
      </c>
      <c r="O117" s="43">
        <f t="shared" ca="1" si="20"/>
        <v>1</v>
      </c>
    </row>
    <row r="118" spans="1:15" ht="12.75" customHeight="1" x14ac:dyDescent="0.3">
      <c r="A118" s="14" t="s">
        <v>123</v>
      </c>
      <c r="B118" s="15">
        <v>789</v>
      </c>
      <c r="C118" s="16">
        <f t="shared" ref="C118:G119" ca="1" si="21">IFERROR(INDIRECT("'"&amp;C$6&amp;"'!"&amp;ADDRESS(MATCH(IF($C$4="Tüm Şirketler",9003,IF($C$4="Hayatdışı Sigorta Şirketleri",9000,9001)),INDIRECT("'"&amp;C$6&amp;"'!$B$1:$B$1095"),0),MATCH($B118,INDIRECT("'"&amp;C$6&amp;"'!5:5"),0))),0)</f>
        <v>0</v>
      </c>
      <c r="D118" s="16">
        <f t="shared" ca="1" si="21"/>
        <v>0</v>
      </c>
      <c r="E118" s="16">
        <f t="shared" ca="1" si="21"/>
        <v>0</v>
      </c>
      <c r="F118" s="16">
        <f t="shared" ca="1" si="21"/>
        <v>0</v>
      </c>
      <c r="G118" s="16">
        <f t="shared" ca="1" si="21"/>
        <v>0</v>
      </c>
      <c r="H118" s="17">
        <f t="shared" ca="1" si="17"/>
        <v>0</v>
      </c>
      <c r="J118" s="18">
        <f t="shared" ca="1" si="20"/>
        <v>0</v>
      </c>
      <c r="K118" s="18">
        <f t="shared" ca="1" si="20"/>
        <v>0</v>
      </c>
      <c r="L118" s="18">
        <f t="shared" ca="1" si="20"/>
        <v>0</v>
      </c>
      <c r="M118" s="18">
        <f t="shared" ca="1" si="20"/>
        <v>0</v>
      </c>
      <c r="N118" s="18">
        <f t="shared" ca="1" si="20"/>
        <v>0</v>
      </c>
      <c r="O118" s="19">
        <f t="shared" ca="1" si="20"/>
        <v>0</v>
      </c>
    </row>
    <row r="119" spans="1:15" ht="12.75" customHeight="1" x14ac:dyDescent="0.3">
      <c r="A119" s="20" t="s">
        <v>124</v>
      </c>
      <c r="B119" s="21">
        <v>798</v>
      </c>
      <c r="C119" s="22">
        <f t="shared" ca="1" si="21"/>
        <v>0</v>
      </c>
      <c r="D119" s="22">
        <f t="shared" ca="1" si="21"/>
        <v>0</v>
      </c>
      <c r="E119" s="22">
        <f t="shared" ca="1" si="21"/>
        <v>0</v>
      </c>
      <c r="F119" s="22">
        <f t="shared" ca="1" si="21"/>
        <v>0</v>
      </c>
      <c r="G119" s="22">
        <f t="shared" ca="1" si="21"/>
        <v>0</v>
      </c>
      <c r="H119" s="23">
        <f t="shared" ca="1" si="17"/>
        <v>0</v>
      </c>
      <c r="J119" s="24">
        <f t="shared" ca="1" si="20"/>
        <v>0</v>
      </c>
      <c r="K119" s="24">
        <f t="shared" ca="1" si="20"/>
        <v>0</v>
      </c>
      <c r="L119" s="24">
        <f t="shared" ca="1" si="20"/>
        <v>0</v>
      </c>
      <c r="M119" s="24">
        <f t="shared" ca="1" si="20"/>
        <v>0</v>
      </c>
      <c r="N119" s="24">
        <f t="shared" ca="1" si="20"/>
        <v>0</v>
      </c>
      <c r="O119" s="25">
        <f t="shared" ca="1" si="20"/>
        <v>0</v>
      </c>
    </row>
    <row r="120" spans="1:15" ht="12.75" customHeight="1" thickBot="1" x14ac:dyDescent="0.35">
      <c r="A120" s="49" t="s">
        <v>125</v>
      </c>
      <c r="B120" s="50"/>
      <c r="C120" s="27">
        <f ca="1">SUM(C118:C119)</f>
        <v>0</v>
      </c>
      <c r="D120" s="27">
        <f ca="1">SUM(D118:D119)</f>
        <v>0</v>
      </c>
      <c r="E120" s="27">
        <f ca="1">SUM(E118:E119)</f>
        <v>0</v>
      </c>
      <c r="F120" s="27">
        <f ca="1">SUM(F118:F119)</f>
        <v>0</v>
      </c>
      <c r="G120" s="27">
        <f ca="1">SUM(G118:G119)</f>
        <v>0</v>
      </c>
      <c r="H120" s="27">
        <f t="shared" ca="1" si="17"/>
        <v>0</v>
      </c>
      <c r="J120" s="28">
        <f t="shared" ca="1" si="20"/>
        <v>0</v>
      </c>
      <c r="K120" s="28">
        <f t="shared" ca="1" si="20"/>
        <v>0</v>
      </c>
      <c r="L120" s="28">
        <f t="shared" ca="1" si="20"/>
        <v>0</v>
      </c>
      <c r="M120" s="28">
        <f t="shared" ca="1" si="20"/>
        <v>0</v>
      </c>
      <c r="N120" s="28">
        <f t="shared" ca="1" si="20"/>
        <v>0</v>
      </c>
      <c r="O120" s="28">
        <f t="shared" ca="1" si="20"/>
        <v>0</v>
      </c>
    </row>
    <row r="121" spans="1:15" ht="12.75" customHeight="1" x14ac:dyDescent="0.3">
      <c r="A121" s="14" t="s">
        <v>126</v>
      </c>
      <c r="B121" s="15">
        <v>790</v>
      </c>
      <c r="C121" s="16">
        <f t="shared" ref="C121:G129" ca="1" si="22">IFERROR(INDIRECT("'"&amp;C$6&amp;"'!"&amp;ADDRESS(MATCH(IF($C$4="Tüm Şirketler",9003,IF($C$4="Hayatdışı Sigorta Şirketleri",9000,9001)),INDIRECT("'"&amp;C$6&amp;"'!$B$1:$B$1095"),0),MATCH($B121,INDIRECT("'"&amp;C$6&amp;"'!5:5"),0))),0)</f>
        <v>0</v>
      </c>
      <c r="D121" s="16">
        <f t="shared" ca="1" si="22"/>
        <v>0</v>
      </c>
      <c r="E121" s="16">
        <f t="shared" ca="1" si="22"/>
        <v>0</v>
      </c>
      <c r="F121" s="16">
        <f t="shared" ca="1" si="22"/>
        <v>0</v>
      </c>
      <c r="G121" s="16">
        <f t="shared" ca="1" si="22"/>
        <v>0</v>
      </c>
      <c r="H121" s="17">
        <f t="shared" ca="1" si="17"/>
        <v>0</v>
      </c>
      <c r="J121" s="18">
        <f t="shared" ca="1" si="20"/>
        <v>0</v>
      </c>
      <c r="K121" s="18">
        <f t="shared" ca="1" si="20"/>
        <v>0</v>
      </c>
      <c r="L121" s="18">
        <f t="shared" ca="1" si="20"/>
        <v>0</v>
      </c>
      <c r="M121" s="18">
        <f t="shared" ca="1" si="20"/>
        <v>0</v>
      </c>
      <c r="N121" s="18">
        <f t="shared" ca="1" si="20"/>
        <v>0</v>
      </c>
      <c r="O121" s="19">
        <f t="shared" ca="1" si="20"/>
        <v>0</v>
      </c>
    </row>
    <row r="122" spans="1:15" ht="12.75" customHeight="1" x14ac:dyDescent="0.3">
      <c r="A122" s="44" t="s">
        <v>127</v>
      </c>
      <c r="B122" s="30">
        <v>791</v>
      </c>
      <c r="C122" s="31">
        <f t="shared" ca="1" si="22"/>
        <v>24632521.790004514</v>
      </c>
      <c r="D122" s="31">
        <f t="shared" ca="1" si="22"/>
        <v>66718681.589999795</v>
      </c>
      <c r="E122" s="31">
        <f t="shared" ca="1" si="22"/>
        <v>1328931392.4999828</v>
      </c>
      <c r="F122" s="31">
        <f t="shared" ca="1" si="22"/>
        <v>4841034.5599998198</v>
      </c>
      <c r="G122" s="31">
        <f t="shared" ca="1" si="22"/>
        <v>984283296.39982963</v>
      </c>
      <c r="H122" s="32">
        <f t="shared" ca="1" si="17"/>
        <v>2409406926.8398166</v>
      </c>
      <c r="J122" s="33">
        <f t="shared" ca="1" si="20"/>
        <v>1.0223479278493063E-2</v>
      </c>
      <c r="K122" s="33">
        <f t="shared" ca="1" si="20"/>
        <v>2.7690914659031118E-2</v>
      </c>
      <c r="L122" s="33">
        <f t="shared" ca="1" si="20"/>
        <v>0.55155954674829966</v>
      </c>
      <c r="M122" s="33">
        <f t="shared" ca="1" si="20"/>
        <v>2.0092224796370664E-3</v>
      </c>
      <c r="N122" s="33">
        <f t="shared" ca="1" si="20"/>
        <v>0.4085168368345391</v>
      </c>
      <c r="O122" s="41">
        <f t="shared" ca="1" si="20"/>
        <v>1</v>
      </c>
    </row>
    <row r="123" spans="1:15" ht="12.75" customHeight="1" x14ac:dyDescent="0.3">
      <c r="A123" s="44" t="s">
        <v>128</v>
      </c>
      <c r="B123" s="30">
        <v>792</v>
      </c>
      <c r="C123" s="31">
        <f t="shared" ca="1" si="22"/>
        <v>0</v>
      </c>
      <c r="D123" s="31">
        <f t="shared" ca="1" si="22"/>
        <v>0</v>
      </c>
      <c r="E123" s="31">
        <f t="shared" ca="1" si="22"/>
        <v>0</v>
      </c>
      <c r="F123" s="31">
        <f t="shared" ca="1" si="22"/>
        <v>0</v>
      </c>
      <c r="G123" s="31">
        <f t="shared" ca="1" si="22"/>
        <v>0</v>
      </c>
      <c r="H123" s="32">
        <f t="shared" ca="1" si="17"/>
        <v>0</v>
      </c>
      <c r="J123" s="33">
        <f t="shared" ca="1" si="20"/>
        <v>0</v>
      </c>
      <c r="K123" s="33">
        <f t="shared" ca="1" si="20"/>
        <v>0</v>
      </c>
      <c r="L123" s="33">
        <f t="shared" ca="1" si="20"/>
        <v>0</v>
      </c>
      <c r="M123" s="33">
        <f t="shared" ca="1" si="20"/>
        <v>0</v>
      </c>
      <c r="N123" s="33">
        <f t="shared" ca="1" si="20"/>
        <v>0</v>
      </c>
      <c r="O123" s="41">
        <f t="shared" ca="1" si="20"/>
        <v>0</v>
      </c>
    </row>
    <row r="124" spans="1:15" ht="12.75" customHeight="1" x14ac:dyDescent="0.3">
      <c r="A124" s="44" t="s">
        <v>129</v>
      </c>
      <c r="B124" s="30">
        <v>793</v>
      </c>
      <c r="C124" s="31">
        <f t="shared" ca="1" si="22"/>
        <v>0</v>
      </c>
      <c r="D124" s="31">
        <f t="shared" ca="1" si="22"/>
        <v>0</v>
      </c>
      <c r="E124" s="31">
        <f t="shared" ca="1" si="22"/>
        <v>0</v>
      </c>
      <c r="F124" s="31">
        <f t="shared" ca="1" si="22"/>
        <v>0</v>
      </c>
      <c r="G124" s="31">
        <f t="shared" ca="1" si="22"/>
        <v>0</v>
      </c>
      <c r="H124" s="32">
        <f t="shared" ca="1" si="17"/>
        <v>0</v>
      </c>
      <c r="J124" s="33">
        <f t="shared" ca="1" si="20"/>
        <v>0</v>
      </c>
      <c r="K124" s="33">
        <f t="shared" ca="1" si="20"/>
        <v>0</v>
      </c>
      <c r="L124" s="33">
        <f t="shared" ca="1" si="20"/>
        <v>0</v>
      </c>
      <c r="M124" s="33">
        <f t="shared" ca="1" si="20"/>
        <v>0</v>
      </c>
      <c r="N124" s="33">
        <f t="shared" ca="1" si="20"/>
        <v>0</v>
      </c>
      <c r="O124" s="41">
        <f t="shared" ca="1" si="20"/>
        <v>0</v>
      </c>
    </row>
    <row r="125" spans="1:15" ht="12.75" customHeight="1" x14ac:dyDescent="0.3">
      <c r="A125" s="44" t="s">
        <v>130</v>
      </c>
      <c r="B125" s="30">
        <v>794</v>
      </c>
      <c r="C125" s="31">
        <f t="shared" ca="1" si="22"/>
        <v>0</v>
      </c>
      <c r="D125" s="31">
        <f t="shared" ca="1" si="22"/>
        <v>0</v>
      </c>
      <c r="E125" s="31">
        <f t="shared" ca="1" si="22"/>
        <v>0</v>
      </c>
      <c r="F125" s="31">
        <f t="shared" ca="1" si="22"/>
        <v>0</v>
      </c>
      <c r="G125" s="31">
        <f t="shared" ca="1" si="22"/>
        <v>0</v>
      </c>
      <c r="H125" s="32">
        <f t="shared" ca="1" si="17"/>
        <v>0</v>
      </c>
      <c r="J125" s="33">
        <f t="shared" ca="1" si="20"/>
        <v>0</v>
      </c>
      <c r="K125" s="33">
        <f t="shared" ca="1" si="20"/>
        <v>0</v>
      </c>
      <c r="L125" s="33">
        <f t="shared" ca="1" si="20"/>
        <v>0</v>
      </c>
      <c r="M125" s="33">
        <f t="shared" ca="1" si="20"/>
        <v>0</v>
      </c>
      <c r="N125" s="33">
        <f t="shared" ca="1" si="20"/>
        <v>0</v>
      </c>
      <c r="O125" s="41">
        <f t="shared" ca="1" si="20"/>
        <v>0</v>
      </c>
    </row>
    <row r="126" spans="1:15" ht="12.75" customHeight="1" x14ac:dyDescent="0.3">
      <c r="A126" s="44" t="s">
        <v>131</v>
      </c>
      <c r="B126" s="30">
        <v>795</v>
      </c>
      <c r="C126" s="31">
        <f t="shared" ca="1" si="22"/>
        <v>0</v>
      </c>
      <c r="D126" s="31">
        <f t="shared" ca="1" si="22"/>
        <v>0</v>
      </c>
      <c r="E126" s="31">
        <f t="shared" ca="1" si="22"/>
        <v>0</v>
      </c>
      <c r="F126" s="31">
        <f t="shared" ca="1" si="22"/>
        <v>0</v>
      </c>
      <c r="G126" s="31">
        <f t="shared" ca="1" si="22"/>
        <v>0</v>
      </c>
      <c r="H126" s="32">
        <f t="shared" ca="1" si="17"/>
        <v>0</v>
      </c>
      <c r="J126" s="33">
        <f t="shared" ca="1" si="20"/>
        <v>0</v>
      </c>
      <c r="K126" s="33">
        <f t="shared" ca="1" si="20"/>
        <v>0</v>
      </c>
      <c r="L126" s="33">
        <f t="shared" ca="1" si="20"/>
        <v>0</v>
      </c>
      <c r="M126" s="33">
        <f t="shared" ca="1" si="20"/>
        <v>0</v>
      </c>
      <c r="N126" s="33">
        <f t="shared" ca="1" si="20"/>
        <v>0</v>
      </c>
      <c r="O126" s="41">
        <f t="shared" ca="1" si="20"/>
        <v>0</v>
      </c>
    </row>
    <row r="127" spans="1:15" ht="12.75" customHeight="1" x14ac:dyDescent="0.3">
      <c r="A127" s="44" t="s">
        <v>20</v>
      </c>
      <c r="B127" s="30">
        <v>796</v>
      </c>
      <c r="C127" s="31">
        <f t="shared" ca="1" si="22"/>
        <v>0</v>
      </c>
      <c r="D127" s="31">
        <f t="shared" ca="1" si="22"/>
        <v>0</v>
      </c>
      <c r="E127" s="31">
        <f t="shared" ca="1" si="22"/>
        <v>0</v>
      </c>
      <c r="F127" s="31">
        <f t="shared" ca="1" si="22"/>
        <v>0</v>
      </c>
      <c r="G127" s="31">
        <f t="shared" ca="1" si="22"/>
        <v>0</v>
      </c>
      <c r="H127" s="32">
        <f t="shared" ca="1" si="17"/>
        <v>0</v>
      </c>
      <c r="J127" s="33">
        <f t="shared" ca="1" si="20"/>
        <v>0</v>
      </c>
      <c r="K127" s="33">
        <f t="shared" ca="1" si="20"/>
        <v>0</v>
      </c>
      <c r="L127" s="33">
        <f t="shared" ca="1" si="20"/>
        <v>0</v>
      </c>
      <c r="M127" s="33">
        <f t="shared" ca="1" si="20"/>
        <v>0</v>
      </c>
      <c r="N127" s="33">
        <f t="shared" ca="1" si="20"/>
        <v>0</v>
      </c>
      <c r="O127" s="41">
        <f t="shared" ca="1" si="20"/>
        <v>0</v>
      </c>
    </row>
    <row r="128" spans="1:15" ht="12.75" customHeight="1" x14ac:dyDescent="0.3">
      <c r="A128" s="44" t="s">
        <v>21</v>
      </c>
      <c r="B128" s="30">
        <v>797</v>
      </c>
      <c r="C128" s="31">
        <f t="shared" ca="1" si="22"/>
        <v>0</v>
      </c>
      <c r="D128" s="31">
        <f t="shared" ca="1" si="22"/>
        <v>0</v>
      </c>
      <c r="E128" s="31">
        <f t="shared" ca="1" si="22"/>
        <v>0</v>
      </c>
      <c r="F128" s="31">
        <f t="shared" ca="1" si="22"/>
        <v>0</v>
      </c>
      <c r="G128" s="31">
        <f t="shared" ca="1" si="22"/>
        <v>0</v>
      </c>
      <c r="H128" s="32">
        <f t="shared" ca="1" si="17"/>
        <v>0</v>
      </c>
      <c r="J128" s="33">
        <f t="shared" ca="1" si="20"/>
        <v>0</v>
      </c>
      <c r="K128" s="33">
        <f t="shared" ca="1" si="20"/>
        <v>0</v>
      </c>
      <c r="L128" s="33">
        <f t="shared" ca="1" si="20"/>
        <v>0</v>
      </c>
      <c r="M128" s="33">
        <f t="shared" ca="1" si="20"/>
        <v>0</v>
      </c>
      <c r="N128" s="33">
        <f t="shared" ca="1" si="20"/>
        <v>0</v>
      </c>
      <c r="O128" s="41">
        <f t="shared" ca="1" si="20"/>
        <v>0</v>
      </c>
    </row>
    <row r="129" spans="1:15" ht="13.8" x14ac:dyDescent="0.3">
      <c r="A129" s="44" t="s">
        <v>132</v>
      </c>
      <c r="B129" s="30">
        <v>799</v>
      </c>
      <c r="C129" s="31">
        <f t="shared" ca="1" si="22"/>
        <v>0</v>
      </c>
      <c r="D129" s="31">
        <f t="shared" ca="1" si="22"/>
        <v>0</v>
      </c>
      <c r="E129" s="31">
        <f t="shared" ca="1" si="22"/>
        <v>0</v>
      </c>
      <c r="F129" s="31">
        <f t="shared" ca="1" si="22"/>
        <v>0</v>
      </c>
      <c r="G129" s="31">
        <f t="shared" ca="1" si="22"/>
        <v>0</v>
      </c>
      <c r="H129" s="32">
        <f t="shared" ca="1" si="17"/>
        <v>0</v>
      </c>
      <c r="J129" s="33">
        <f t="shared" ca="1" si="20"/>
        <v>0</v>
      </c>
      <c r="K129" s="33">
        <f t="shared" ca="1" si="20"/>
        <v>0</v>
      </c>
      <c r="L129" s="33">
        <f t="shared" ca="1" si="20"/>
        <v>0</v>
      </c>
      <c r="M129" s="33">
        <f t="shared" ca="1" si="20"/>
        <v>0</v>
      </c>
      <c r="N129" s="33">
        <f t="shared" ca="1" si="20"/>
        <v>0</v>
      </c>
      <c r="O129" s="41">
        <f t="shared" ca="1" si="20"/>
        <v>0</v>
      </c>
    </row>
    <row r="130" spans="1:15" ht="14.4" thickBot="1" x14ac:dyDescent="0.35">
      <c r="A130" s="49" t="s">
        <v>133</v>
      </c>
      <c r="B130" s="50"/>
      <c r="C130" s="27">
        <f ca="1">SUM(C121:C129)</f>
        <v>24632521.790004514</v>
      </c>
      <c r="D130" s="27">
        <f ca="1">SUM(D121:D129)</f>
        <v>66718681.589999795</v>
      </c>
      <c r="E130" s="27">
        <f ca="1">SUM(E121:E129)</f>
        <v>1328931392.4999828</v>
      </c>
      <c r="F130" s="27">
        <f ca="1">SUM(F121:F129)</f>
        <v>4841034.5599998198</v>
      </c>
      <c r="G130" s="27">
        <f ca="1">SUM(G121:G129)</f>
        <v>984283296.39982963</v>
      </c>
      <c r="H130" s="27">
        <f t="shared" ca="1" si="17"/>
        <v>2409406926.8398166</v>
      </c>
      <c r="J130" s="28">
        <f t="shared" ca="1" si="20"/>
        <v>1.0223479278493063E-2</v>
      </c>
      <c r="K130" s="28">
        <f t="shared" ca="1" si="20"/>
        <v>2.7690914659031118E-2</v>
      </c>
      <c r="L130" s="28">
        <f t="shared" ca="1" si="20"/>
        <v>0.55155954674829966</v>
      </c>
      <c r="M130" s="28">
        <f t="shared" ca="1" si="20"/>
        <v>2.0092224796370664E-3</v>
      </c>
      <c r="N130" s="28">
        <f t="shared" ca="1" si="20"/>
        <v>0.4085168368345391</v>
      </c>
      <c r="O130" s="28">
        <f t="shared" ca="1" si="20"/>
        <v>1</v>
      </c>
    </row>
    <row r="131" spans="1:15" ht="13.8" x14ac:dyDescent="0.3">
      <c r="A131" s="51" t="s">
        <v>134</v>
      </c>
      <c r="B131" s="52">
        <v>9000</v>
      </c>
      <c r="C131" s="53">
        <f ca="1">C12+C24+C27+C29+C31+C35+C38+C50+C69+C74+C76+C78+C93+C100+C105+C115+C117+C120</f>
        <v>5485070015.4258938</v>
      </c>
      <c r="D131" s="53">
        <f ca="1">D12+D24+D27+D29+D31+D35+D38+D50+D69+D74+D76+D78+D93+D100+D105+D115+D117+D120</f>
        <v>26734790858.769909</v>
      </c>
      <c r="E131" s="53">
        <f ca="1">E12+E24+E27+E29+E31+E35+E38+E50+E69+E74+E76+E78+E93+E100+E105+E115+E117+E120</f>
        <v>12548554502.979364</v>
      </c>
      <c r="F131" s="53">
        <f ca="1">F12+F24+F27+F29+F31+F35+F38+F50+F69+F74+F76+F78+F93+F100+F105+F115+F117+F120</f>
        <v>4491757639.2499847</v>
      </c>
      <c r="G131" s="53">
        <f ca="1">G12+G24+G27+G29+G31+G35+G38+G50+G69+G74+G76+G78+G93+G100+G105+G115+G117+G120</f>
        <v>9975322195.55019</v>
      </c>
      <c r="H131" s="53">
        <f t="shared" ca="1" si="17"/>
        <v>59235495211.975342</v>
      </c>
      <c r="J131" s="54">
        <f t="shared" ca="1" si="20"/>
        <v>9.2597689878297917E-2</v>
      </c>
      <c r="K131" s="54">
        <f t="shared" ca="1" si="20"/>
        <v>0.45133058756576533</v>
      </c>
      <c r="L131" s="54">
        <f t="shared" ca="1" si="20"/>
        <v>0.21184180967972199</v>
      </c>
      <c r="M131" s="54">
        <f t="shared" ca="1" si="20"/>
        <v>7.582881890623426E-2</v>
      </c>
      <c r="N131" s="54">
        <f t="shared" ca="1" si="20"/>
        <v>0.16840109396998051</v>
      </c>
      <c r="O131" s="54">
        <f t="shared" ca="1" si="20"/>
        <v>1</v>
      </c>
    </row>
    <row r="132" spans="1:15" ht="13.8" x14ac:dyDescent="0.3">
      <c r="A132" s="55" t="s">
        <v>135</v>
      </c>
      <c r="B132" s="56">
        <v>9001</v>
      </c>
      <c r="C132" s="57">
        <f ca="1">+C130</f>
        <v>24632521.790004514</v>
      </c>
      <c r="D132" s="57">
        <f ca="1">+D130</f>
        <v>66718681.589999795</v>
      </c>
      <c r="E132" s="57">
        <f ca="1">+E130</f>
        <v>1328931392.4999828</v>
      </c>
      <c r="F132" s="57">
        <f ca="1">+F130</f>
        <v>4841034.5599998198</v>
      </c>
      <c r="G132" s="57">
        <f ca="1">+G130</f>
        <v>984283296.39982963</v>
      </c>
      <c r="H132" s="57">
        <f t="shared" ca="1" si="17"/>
        <v>2409406926.8398166</v>
      </c>
      <c r="J132" s="58">
        <f t="shared" ca="1" si="20"/>
        <v>1.0223479278493063E-2</v>
      </c>
      <c r="K132" s="58">
        <f t="shared" ca="1" si="20"/>
        <v>2.7690914659031118E-2</v>
      </c>
      <c r="L132" s="58">
        <f t="shared" ca="1" si="20"/>
        <v>0.55155954674829966</v>
      </c>
      <c r="M132" s="58">
        <f t="shared" ca="1" si="20"/>
        <v>2.0092224796370664E-3</v>
      </c>
      <c r="N132" s="58">
        <f t="shared" ca="1" si="20"/>
        <v>0.4085168368345391</v>
      </c>
      <c r="O132" s="58">
        <f t="shared" ca="1" si="20"/>
        <v>1</v>
      </c>
    </row>
    <row r="133" spans="1:15" ht="14.4" thickBot="1" x14ac:dyDescent="0.35">
      <c r="A133" s="59" t="s">
        <v>136</v>
      </c>
      <c r="B133" s="60">
        <v>9002</v>
      </c>
      <c r="C133" s="61">
        <f ca="1">+C131+C132</f>
        <v>5509702537.2158985</v>
      </c>
      <c r="D133" s="61">
        <f ca="1">+D131+D132</f>
        <v>26801509540.359909</v>
      </c>
      <c r="E133" s="61">
        <f ca="1">+E131+E132</f>
        <v>13877485895.479347</v>
      </c>
      <c r="F133" s="61">
        <f ca="1">+F131+F132</f>
        <v>4496598673.8099842</v>
      </c>
      <c r="G133" s="61">
        <f ca="1">+G131+G132</f>
        <v>10959605491.95002</v>
      </c>
      <c r="H133" s="61">
        <f t="shared" ca="1" si="17"/>
        <v>61644902138.815155</v>
      </c>
      <c r="J133" s="62">
        <f t="shared" ca="1" si="20"/>
        <v>8.9378072574579928E-2</v>
      </c>
      <c r="K133" s="62">
        <f t="shared" ca="1" si="20"/>
        <v>0.43477252149750995</v>
      </c>
      <c r="L133" s="62">
        <f t="shared" ca="1" si="20"/>
        <v>0.22511976520344396</v>
      </c>
      <c r="M133" s="62">
        <f t="shared" ca="1" si="20"/>
        <v>7.2943560907669416E-2</v>
      </c>
      <c r="N133" s="62">
        <f t="shared" ca="1" si="20"/>
        <v>0.17778607981679681</v>
      </c>
      <c r="O133" s="62">
        <f t="shared" ca="1" si="20"/>
        <v>1</v>
      </c>
    </row>
    <row r="135" spans="1:15" x14ac:dyDescent="0.25">
      <c r="A135" s="6" t="s">
        <v>299</v>
      </c>
    </row>
    <row r="136" spans="1:15" x14ac:dyDescent="0.25">
      <c r="A136" s="6" t="s">
        <v>300</v>
      </c>
    </row>
    <row r="137" spans="1:15" x14ac:dyDescent="0.25">
      <c r="A137" s="6" t="s">
        <v>301</v>
      </c>
    </row>
  </sheetData>
  <mergeCells count="17"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  <mergeCell ref="A50:B50"/>
    <mergeCell ref="A69:B69"/>
    <mergeCell ref="A74:B74"/>
    <mergeCell ref="A76:B76"/>
    <mergeCell ref="A78:B78"/>
  </mergeCells>
  <dataValidations count="2">
    <dataValidation type="list" allowBlank="1" showInputMessage="1" showErrorMessage="1" sqref="B2" xr:uid="{B80DC475-B664-4B88-9A06-406B5189B50A}">
      <formula1>"Toplam,Direkt,Endirekt"</formula1>
    </dataValidation>
    <dataValidation type="list" allowBlank="1" showInputMessage="1" showErrorMessage="1" sqref="C4:H4" xr:uid="{3FB5B955-13C8-43F5-837C-E497FE55C5F1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2C40-32D3-4B88-B3C5-11FFECB95A66}">
  <sheetPr>
    <tabColor theme="2" tint="-0.499984740745262"/>
  </sheetPr>
  <dimension ref="A1:DD95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D4" sqref="D4:I4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9" width="15.6640625" style="3" customWidth="1"/>
    <col min="10" max="10" width="2.33203125" style="3" customWidth="1"/>
    <col min="11" max="16" width="15.6640625" style="3" customWidth="1"/>
    <col min="17" max="17" width="12.6640625" style="3" customWidth="1"/>
    <col min="18" max="18" width="14.33203125" style="3" customWidth="1"/>
    <col min="19" max="92" width="9.33203125" style="3"/>
    <col min="93" max="104" width="9.33203125" style="63"/>
    <col min="105" max="106" width="9.33203125" style="68"/>
    <col min="107" max="108" width="9.33203125" style="63"/>
    <col min="109" max="16384" width="9.33203125" style="3"/>
  </cols>
  <sheetData>
    <row r="1" spans="1:96" ht="15" customHeight="1" x14ac:dyDescent="0.3">
      <c r="A1" s="1" t="s">
        <v>0</v>
      </c>
      <c r="B1" s="2"/>
      <c r="C1" s="2"/>
      <c r="F1" s="76" t="s">
        <v>1</v>
      </c>
      <c r="G1" s="77"/>
    </row>
    <row r="2" spans="1:96" ht="15" customHeight="1" x14ac:dyDescent="0.3">
      <c r="A2" s="1" t="s">
        <v>137</v>
      </c>
      <c r="B2" s="2"/>
      <c r="C2" s="2"/>
    </row>
    <row r="3" spans="1:96" ht="15" customHeight="1" x14ac:dyDescent="0.3">
      <c r="A3" s="5" t="s">
        <v>298</v>
      </c>
      <c r="B3" s="2"/>
      <c r="C3" s="2"/>
      <c r="CQ3" s="63" t="s">
        <v>138</v>
      </c>
      <c r="CR3" s="63">
        <v>701</v>
      </c>
    </row>
    <row r="4" spans="1:96" ht="22.5" customHeight="1" x14ac:dyDescent="0.25">
      <c r="D4" s="78" t="s">
        <v>139</v>
      </c>
      <c r="E4" s="79"/>
      <c r="F4" s="79"/>
      <c r="G4" s="79"/>
      <c r="H4" s="79"/>
      <c r="I4" s="80"/>
      <c r="K4" s="78" t="str">
        <f>D4</f>
        <v>715-Zorunlu Trafik (Yeşil Kart Hariç)</v>
      </c>
      <c r="L4" s="79"/>
      <c r="M4" s="79"/>
      <c r="N4" s="79"/>
      <c r="O4" s="79"/>
      <c r="P4" s="80"/>
      <c r="CQ4" s="63" t="s">
        <v>140</v>
      </c>
      <c r="CR4" s="63">
        <v>702</v>
      </c>
    </row>
    <row r="5" spans="1:96" ht="22.5" customHeight="1" x14ac:dyDescent="0.25">
      <c r="D5" s="78" t="s">
        <v>4</v>
      </c>
      <c r="E5" s="79"/>
      <c r="F5" s="79"/>
      <c r="G5" s="79"/>
      <c r="H5" s="79"/>
      <c r="I5" s="80"/>
      <c r="K5" s="78" t="s">
        <v>5</v>
      </c>
      <c r="L5" s="79"/>
      <c r="M5" s="79"/>
      <c r="N5" s="79"/>
      <c r="O5" s="79"/>
      <c r="P5" s="80"/>
      <c r="CQ5" s="63" t="s">
        <v>141</v>
      </c>
      <c r="CR5" s="63">
        <v>703</v>
      </c>
    </row>
    <row r="6" spans="1:96" ht="79.5" customHeight="1" x14ac:dyDescent="0.25">
      <c r="A6" s="64" t="s">
        <v>142</v>
      </c>
      <c r="B6" s="64" t="s">
        <v>143</v>
      </c>
      <c r="C6" s="64" t="s">
        <v>144</v>
      </c>
      <c r="D6" s="8" t="s">
        <v>8</v>
      </c>
      <c r="E6" s="9" t="s">
        <v>9</v>
      </c>
      <c r="F6" s="10" t="s">
        <v>10</v>
      </c>
      <c r="G6" s="11" t="s">
        <v>11</v>
      </c>
      <c r="H6" s="12" t="s">
        <v>12</v>
      </c>
      <c r="I6" s="13" t="s">
        <v>13</v>
      </c>
      <c r="K6" s="8" t="s">
        <v>8</v>
      </c>
      <c r="L6" s="9" t="s">
        <v>9</v>
      </c>
      <c r="M6" s="10" t="s">
        <v>10</v>
      </c>
      <c r="N6" s="11" t="s">
        <v>11</v>
      </c>
      <c r="O6" s="12" t="s">
        <v>12</v>
      </c>
      <c r="P6" s="13" t="s">
        <v>13</v>
      </c>
      <c r="CQ6" s="63" t="s">
        <v>145</v>
      </c>
      <c r="CR6" s="63">
        <v>704</v>
      </c>
    </row>
    <row r="7" spans="1:96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IFERROR(INDIRECT("'"&amp;D$6&amp;"'!"&amp;ADDRESS(MATCH($B7,INDIRECT("'"&amp;$D$6&amp;"'!$B$1:$B$1095"),0),MATCH(VLOOKUP($D$4,$CQ:$CR,2,0),INDIRECT("'"&amp;$D$6&amp;"'!5:5"),0))),0)</f>
        <v>0</v>
      </c>
      <c r="E7" s="22">
        <f t="shared" ref="E7:E16" ca="1" si="1">IFERROR(INDIRECT("'"&amp;E$6&amp;"'!"&amp;ADDRESS(MATCH($B7,INDIRECT("'"&amp;$E$6&amp;"'!$B$1:$B$1095"),0),MATCH(VLOOKUP($D$4,$CQ:$CR,2,0),INDIRECT("'"&amp;$E$6&amp;"'!5:5"),0))),0)</f>
        <v>0</v>
      </c>
      <c r="F7" s="22">
        <f t="shared" ref="F7:F16" ca="1" si="2">IFERROR(INDIRECT("'"&amp;F$6&amp;"'!"&amp;ADDRESS(MATCH($B7,INDIRECT("'"&amp;$F$6&amp;"'!$B$1:$B$1095"),0),MATCH(VLOOKUP($D$4,$CQ:$CR,2,0),INDIRECT("'"&amp;$F$6&amp;"'!5:5"),0))),0)</f>
        <v>0</v>
      </c>
      <c r="G7" s="22">
        <f t="shared" ref="G7:G16" ca="1" si="3">IFERROR(INDIRECT("'"&amp;G$6&amp;"'!"&amp;ADDRESS(MATCH($B7,INDIRECT("'"&amp;$G$6&amp;"'!$B$1:$B$1095"),0),MATCH(VLOOKUP($D$4,$CQ:$CR,2,0),INDIRECT("'"&amp;$G$6&amp;"'!5:5"),0))),0)</f>
        <v>0</v>
      </c>
      <c r="H7" s="22">
        <f t="shared" ref="H7:H16" ca="1" si="4">IFERROR(INDIRECT("'"&amp;H$6&amp;"'!"&amp;ADDRESS(MATCH($B7,INDIRECT("'"&amp;$H$6&amp;"'!$B$1:$B$1095"),0),MATCH(VLOOKUP($D$4,$CQ:$CR,2,0),INDIRECT("'"&amp;$H$6&amp;"'!5:5"),0))),0)</f>
        <v>0</v>
      </c>
      <c r="I7" s="57">
        <f t="shared" ref="I7:I15" ca="1" si="5">SUM(D7:H7)</f>
        <v>0</v>
      </c>
      <c r="K7" s="24">
        <f t="shared" ref="K7:P19" ca="1" si="6">IF($I7=0,0,D7/$I7)</f>
        <v>0</v>
      </c>
      <c r="L7" s="24">
        <f t="shared" ca="1" si="6"/>
        <v>0</v>
      </c>
      <c r="M7" s="24">
        <f t="shared" ca="1" si="6"/>
        <v>0</v>
      </c>
      <c r="N7" s="24">
        <f t="shared" ca="1" si="6"/>
        <v>0</v>
      </c>
      <c r="O7" s="24">
        <f t="shared" ca="1" si="6"/>
        <v>0</v>
      </c>
      <c r="P7" s="58">
        <f t="shared" ca="1" si="6"/>
        <v>0</v>
      </c>
      <c r="CQ7" s="63" t="s">
        <v>148</v>
      </c>
      <c r="CR7" s="63">
        <v>706</v>
      </c>
    </row>
    <row r="8" spans="1:96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1"/>
        <v>0</v>
      </c>
      <c r="F8" s="22">
        <f t="shared" ca="1" si="2"/>
        <v>0</v>
      </c>
      <c r="G8" s="22">
        <f t="shared" ca="1" si="3"/>
        <v>0</v>
      </c>
      <c r="H8" s="22">
        <f t="shared" ca="1" si="4"/>
        <v>0</v>
      </c>
      <c r="I8" s="57">
        <f t="shared" ca="1" si="5"/>
        <v>0</v>
      </c>
      <c r="K8" s="24">
        <f t="shared" ca="1" si="6"/>
        <v>0</v>
      </c>
      <c r="L8" s="24">
        <f t="shared" ca="1" si="6"/>
        <v>0</v>
      </c>
      <c r="M8" s="24">
        <f t="shared" ca="1" si="6"/>
        <v>0</v>
      </c>
      <c r="N8" s="24">
        <f t="shared" ca="1" si="6"/>
        <v>0</v>
      </c>
      <c r="O8" s="24">
        <f t="shared" ca="1" si="6"/>
        <v>0</v>
      </c>
      <c r="P8" s="58">
        <f t="shared" ca="1" si="6"/>
        <v>0</v>
      </c>
      <c r="CQ8" s="63" t="s">
        <v>150</v>
      </c>
      <c r="CR8" s="63">
        <v>710</v>
      </c>
    </row>
    <row r="9" spans="1:96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245419488.75573599</v>
      </c>
      <c r="E9" s="22">
        <f t="shared" ca="1" si="1"/>
        <v>1399641011.7799499</v>
      </c>
      <c r="F9" s="22">
        <f t="shared" ca="1" si="2"/>
        <v>121288276.92999899</v>
      </c>
      <c r="G9" s="22">
        <f t="shared" ca="1" si="3"/>
        <v>129116844.66999599</v>
      </c>
      <c r="H9" s="22">
        <f t="shared" ca="1" si="4"/>
        <v>1774566168.2001901</v>
      </c>
      <c r="I9" s="57">
        <f t="shared" ca="1" si="5"/>
        <v>3670031790.3358707</v>
      </c>
      <c r="K9" s="24">
        <f t="shared" ca="1" si="6"/>
        <v>6.687121604831546E-2</v>
      </c>
      <c r="L9" s="24">
        <f t="shared" ca="1" si="6"/>
        <v>0.38137026918010941</v>
      </c>
      <c r="M9" s="24">
        <f t="shared" ca="1" si="6"/>
        <v>3.3048290548703681E-2</v>
      </c>
      <c r="N9" s="24">
        <f t="shared" ca="1" si="6"/>
        <v>3.5181396796069603E-2</v>
      </c>
      <c r="O9" s="24">
        <f t="shared" ca="1" si="6"/>
        <v>0.48352882742680192</v>
      </c>
      <c r="P9" s="58">
        <f t="shared" ca="1" si="6"/>
        <v>1</v>
      </c>
      <c r="CQ9" s="63" t="s">
        <v>152</v>
      </c>
      <c r="CR9" s="63">
        <v>711</v>
      </c>
    </row>
    <row r="10" spans="1:96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3459584.44</v>
      </c>
      <c r="E10" s="22">
        <f t="shared" ca="1" si="1"/>
        <v>8593377303.3199997</v>
      </c>
      <c r="F10" s="22">
        <f t="shared" ca="1" si="2"/>
        <v>164621786.59999999</v>
      </c>
      <c r="G10" s="22">
        <f t="shared" ca="1" si="3"/>
        <v>640224439.27999997</v>
      </c>
      <c r="H10" s="22">
        <f t="shared" ca="1" si="4"/>
        <v>637380775.91999996</v>
      </c>
      <c r="I10" s="57">
        <f t="shared" ca="1" si="5"/>
        <v>10039063889.560001</v>
      </c>
      <c r="K10" s="24">
        <f t="shared" ca="1" si="6"/>
        <v>3.4461225449493863E-4</v>
      </c>
      <c r="L10" s="24">
        <f t="shared" ca="1" si="6"/>
        <v>0.85599388527216913</v>
      </c>
      <c r="M10" s="24">
        <f t="shared" ca="1" si="6"/>
        <v>1.6398121220365613E-2</v>
      </c>
      <c r="N10" s="24">
        <f t="shared" ca="1" si="6"/>
        <v>6.37733205329825E-2</v>
      </c>
      <c r="O10" s="24">
        <f t="shared" ca="1" si="6"/>
        <v>6.3490060719987654E-2</v>
      </c>
      <c r="P10" s="58">
        <f t="shared" ca="1" si="6"/>
        <v>1</v>
      </c>
      <c r="CQ10" s="63" t="s">
        <v>154</v>
      </c>
      <c r="CR10" s="63">
        <v>712</v>
      </c>
    </row>
    <row r="11" spans="1:96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1"/>
        <v>0</v>
      </c>
      <c r="F11" s="22">
        <f t="shared" ca="1" si="2"/>
        <v>0</v>
      </c>
      <c r="G11" s="22">
        <f t="shared" ca="1" si="3"/>
        <v>0</v>
      </c>
      <c r="H11" s="22">
        <f t="shared" ca="1" si="4"/>
        <v>0</v>
      </c>
      <c r="I11" s="57">
        <f t="shared" ca="1" si="5"/>
        <v>0</v>
      </c>
      <c r="K11" s="24">
        <f t="shared" ca="1" si="6"/>
        <v>0</v>
      </c>
      <c r="L11" s="24">
        <f t="shared" ca="1" si="6"/>
        <v>0</v>
      </c>
      <c r="M11" s="24">
        <f t="shared" ca="1" si="6"/>
        <v>0</v>
      </c>
      <c r="N11" s="24">
        <f t="shared" ca="1" si="6"/>
        <v>0</v>
      </c>
      <c r="O11" s="24">
        <f t="shared" ca="1" si="6"/>
        <v>0</v>
      </c>
      <c r="P11" s="58">
        <f t="shared" ca="1" si="6"/>
        <v>0</v>
      </c>
      <c r="CQ11" s="63" t="s">
        <v>156</v>
      </c>
      <c r="CR11" s="63">
        <v>713</v>
      </c>
    </row>
    <row r="12" spans="1:96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296996208.14999998</v>
      </c>
      <c r="E12" s="22">
        <f t="shared" ca="1" si="1"/>
        <v>3345379508.2900252</v>
      </c>
      <c r="F12" s="22">
        <f t="shared" ca="1" si="2"/>
        <v>213611416.34999609</v>
      </c>
      <c r="G12" s="22">
        <f t="shared" ca="1" si="3"/>
        <v>594820036.45999897</v>
      </c>
      <c r="H12" s="22">
        <f t="shared" ca="1" si="4"/>
        <v>0</v>
      </c>
      <c r="I12" s="57">
        <f t="shared" ca="1" si="5"/>
        <v>4450807169.25002</v>
      </c>
      <c r="K12" s="24">
        <f t="shared" ca="1" si="6"/>
        <v>6.672861727236884E-2</v>
      </c>
      <c r="L12" s="24">
        <f t="shared" ca="1" si="6"/>
        <v>0.75163433981206063</v>
      </c>
      <c r="M12" s="24">
        <f t="shared" ca="1" si="6"/>
        <v>4.7993860040894676E-2</v>
      </c>
      <c r="N12" s="24">
        <f t="shared" ca="1" si="6"/>
        <v>0.13364318287467589</v>
      </c>
      <c r="O12" s="24">
        <f t="shared" ca="1" si="6"/>
        <v>0</v>
      </c>
      <c r="P12" s="58">
        <f t="shared" ca="1" si="6"/>
        <v>1</v>
      </c>
      <c r="CQ12" s="63" t="s">
        <v>158</v>
      </c>
      <c r="CR12" s="63">
        <v>714</v>
      </c>
    </row>
    <row r="13" spans="1:96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1"/>
        <v>0</v>
      </c>
      <c r="F13" s="22">
        <f t="shared" ca="1" si="2"/>
        <v>0</v>
      </c>
      <c r="G13" s="22">
        <f t="shared" ca="1" si="3"/>
        <v>0</v>
      </c>
      <c r="H13" s="22">
        <f t="shared" ca="1" si="4"/>
        <v>0</v>
      </c>
      <c r="I13" s="57">
        <f t="shared" ca="1" si="5"/>
        <v>0</v>
      </c>
      <c r="K13" s="24">
        <f t="shared" ca="1" si="6"/>
        <v>0</v>
      </c>
      <c r="L13" s="24">
        <f t="shared" ca="1" si="6"/>
        <v>0</v>
      </c>
      <c r="M13" s="24">
        <f t="shared" ca="1" si="6"/>
        <v>0</v>
      </c>
      <c r="N13" s="24">
        <f t="shared" ca="1" si="6"/>
        <v>0</v>
      </c>
      <c r="O13" s="24">
        <f t="shared" ca="1" si="6"/>
        <v>0</v>
      </c>
      <c r="P13" s="58">
        <f t="shared" ca="1" si="6"/>
        <v>0</v>
      </c>
      <c r="CQ13" s="63" t="s">
        <v>139</v>
      </c>
      <c r="CR13" s="63">
        <v>715</v>
      </c>
    </row>
    <row r="14" spans="1:96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1"/>
        <v>0</v>
      </c>
      <c r="F14" s="22">
        <f t="shared" ca="1" si="2"/>
        <v>0</v>
      </c>
      <c r="G14" s="22">
        <f t="shared" ca="1" si="3"/>
        <v>0</v>
      </c>
      <c r="H14" s="22">
        <f t="shared" ca="1" si="4"/>
        <v>0</v>
      </c>
      <c r="I14" s="57">
        <f t="shared" ca="1" si="5"/>
        <v>0</v>
      </c>
      <c r="K14" s="24">
        <f t="shared" ca="1" si="6"/>
        <v>0</v>
      </c>
      <c r="L14" s="24">
        <f t="shared" ca="1" si="6"/>
        <v>0</v>
      </c>
      <c r="M14" s="24">
        <f t="shared" ca="1" si="6"/>
        <v>0</v>
      </c>
      <c r="N14" s="24">
        <f t="shared" ca="1" si="6"/>
        <v>0</v>
      </c>
      <c r="O14" s="24">
        <f t="shared" ca="1" si="6"/>
        <v>0</v>
      </c>
      <c r="P14" s="58">
        <f t="shared" ca="1" si="6"/>
        <v>0</v>
      </c>
      <c r="CQ14" s="63" t="s">
        <v>162</v>
      </c>
      <c r="CR14" s="63">
        <v>903</v>
      </c>
    </row>
    <row r="15" spans="1:96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1"/>
        <v>0</v>
      </c>
      <c r="F15" s="22">
        <f t="shared" ca="1" si="2"/>
        <v>0</v>
      </c>
      <c r="G15" s="22">
        <f t="shared" ca="1" si="3"/>
        <v>0</v>
      </c>
      <c r="H15" s="22">
        <f t="shared" ca="1" si="4"/>
        <v>0</v>
      </c>
      <c r="I15" s="57">
        <f t="shared" ca="1" si="5"/>
        <v>0</v>
      </c>
      <c r="K15" s="24">
        <f t="shared" ca="1" si="6"/>
        <v>0</v>
      </c>
      <c r="L15" s="24">
        <f t="shared" ca="1" si="6"/>
        <v>0</v>
      </c>
      <c r="M15" s="24">
        <f t="shared" ca="1" si="6"/>
        <v>0</v>
      </c>
      <c r="N15" s="24">
        <f t="shared" ca="1" si="6"/>
        <v>0</v>
      </c>
      <c r="O15" s="24">
        <f t="shared" ca="1" si="6"/>
        <v>0</v>
      </c>
      <c r="P15" s="58">
        <f t="shared" ca="1" si="6"/>
        <v>0</v>
      </c>
      <c r="CQ15" s="63" t="s">
        <v>165</v>
      </c>
      <c r="CR15" s="63">
        <v>716</v>
      </c>
    </row>
    <row r="16" spans="1:96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1"/>
        <v>0</v>
      </c>
      <c r="F16" s="22">
        <f t="shared" ca="1" si="2"/>
        <v>0</v>
      </c>
      <c r="G16" s="22">
        <f t="shared" ca="1" si="3"/>
        <v>0</v>
      </c>
      <c r="H16" s="22">
        <f t="shared" ca="1" si="4"/>
        <v>0</v>
      </c>
      <c r="I16" s="57">
        <f ca="1">SUM(D16:H16)</f>
        <v>0</v>
      </c>
      <c r="K16" s="24">
        <f t="shared" ca="1" si="6"/>
        <v>0</v>
      </c>
      <c r="L16" s="24">
        <f t="shared" ca="1" si="6"/>
        <v>0</v>
      </c>
      <c r="M16" s="24">
        <f t="shared" ca="1" si="6"/>
        <v>0</v>
      </c>
      <c r="N16" s="24">
        <f t="shared" ca="1" si="6"/>
        <v>0</v>
      </c>
      <c r="O16" s="24">
        <f t="shared" ca="1" si="6"/>
        <v>0</v>
      </c>
      <c r="P16" s="58">
        <f t="shared" ca="1" si="6"/>
        <v>0</v>
      </c>
      <c r="CQ16" s="63" t="s">
        <v>167</v>
      </c>
      <c r="CR16" s="63">
        <v>717</v>
      </c>
    </row>
    <row r="17" spans="1:96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I17" ca="1" si="7">SUMIF($C$7:$C$16,"HD",D$7:D$16)</f>
        <v>545875281.34573603</v>
      </c>
      <c r="E17" s="57">
        <f t="shared" ca="1" si="7"/>
        <v>13338397823.389975</v>
      </c>
      <c r="F17" s="57">
        <f t="shared" ca="1" si="7"/>
        <v>499521479.87999511</v>
      </c>
      <c r="G17" s="57">
        <f t="shared" ca="1" si="7"/>
        <v>1364161320.4099951</v>
      </c>
      <c r="H17" s="57">
        <f t="shared" ca="1" si="7"/>
        <v>2411946944.1201901</v>
      </c>
      <c r="I17" s="57">
        <f t="shared" ca="1" si="7"/>
        <v>18159902849.145893</v>
      </c>
      <c r="K17" s="58">
        <f t="shared" ca="1" si="6"/>
        <v>3.0059372336973155E-2</v>
      </c>
      <c r="L17" s="58">
        <f t="shared" ca="1" si="6"/>
        <v>0.73449720156500253</v>
      </c>
      <c r="M17" s="58">
        <f t="shared" ca="1" si="6"/>
        <v>2.7506836574485799E-2</v>
      </c>
      <c r="N17" s="58">
        <f t="shared" ca="1" si="6"/>
        <v>7.5119417308675482E-2</v>
      </c>
      <c r="O17" s="58">
        <f t="shared" ca="1" si="6"/>
        <v>0.13281717221486294</v>
      </c>
      <c r="P17" s="58">
        <f t="shared" ca="1" si="6"/>
        <v>1</v>
      </c>
      <c r="CQ17" s="63" t="s">
        <v>170</v>
      </c>
      <c r="CR17" s="63">
        <v>718</v>
      </c>
    </row>
    <row r="18" spans="1:96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I18" ca="1" si="8">SUMIF($C$7:$C$16,"H",D$7:D$16)+SUMIF($C$7:$C$16,"E",D$7:D$16)</f>
        <v>0</v>
      </c>
      <c r="E18" s="57">
        <f t="shared" ca="1" si="8"/>
        <v>0</v>
      </c>
      <c r="F18" s="57">
        <f t="shared" ca="1" si="8"/>
        <v>0</v>
      </c>
      <c r="G18" s="57">
        <f t="shared" ca="1" si="8"/>
        <v>0</v>
      </c>
      <c r="H18" s="57">
        <f t="shared" ca="1" si="8"/>
        <v>0</v>
      </c>
      <c r="I18" s="57">
        <f t="shared" ca="1" si="8"/>
        <v>0</v>
      </c>
      <c r="K18" s="58">
        <f t="shared" ca="1" si="6"/>
        <v>0</v>
      </c>
      <c r="L18" s="58">
        <f t="shared" ca="1" si="6"/>
        <v>0</v>
      </c>
      <c r="M18" s="58">
        <f t="shared" ca="1" si="6"/>
        <v>0</v>
      </c>
      <c r="N18" s="58">
        <f t="shared" ca="1" si="6"/>
        <v>0</v>
      </c>
      <c r="O18" s="58">
        <f t="shared" ca="1" si="6"/>
        <v>0</v>
      </c>
      <c r="P18" s="58">
        <f t="shared" ca="1" si="6"/>
        <v>0</v>
      </c>
      <c r="CQ18" s="63" t="s">
        <v>173</v>
      </c>
      <c r="CR18" s="63">
        <v>719</v>
      </c>
    </row>
    <row r="19" spans="1:96" ht="12.75" customHeight="1" x14ac:dyDescent="0.3">
      <c r="A19" s="67" t="s">
        <v>174</v>
      </c>
      <c r="B19" s="56">
        <v>9003</v>
      </c>
      <c r="C19" s="66" t="s">
        <v>175</v>
      </c>
      <c r="D19" s="57">
        <f t="shared" ref="D19:I19" ca="1" si="9">D17+D18</f>
        <v>545875281.34573603</v>
      </c>
      <c r="E19" s="57">
        <f t="shared" ca="1" si="9"/>
        <v>13338397823.389975</v>
      </c>
      <c r="F19" s="57">
        <f t="shared" ca="1" si="9"/>
        <v>499521479.87999511</v>
      </c>
      <c r="G19" s="57">
        <f t="shared" ca="1" si="9"/>
        <v>1364161320.4099951</v>
      </c>
      <c r="H19" s="57">
        <f t="shared" ca="1" si="9"/>
        <v>2411946944.1201901</v>
      </c>
      <c r="I19" s="57">
        <f t="shared" ca="1" si="9"/>
        <v>18159902849.145893</v>
      </c>
      <c r="K19" s="58">
        <f t="shared" ca="1" si="6"/>
        <v>3.0059372336973155E-2</v>
      </c>
      <c r="L19" s="58">
        <f t="shared" ca="1" si="6"/>
        <v>0.73449720156500253</v>
      </c>
      <c r="M19" s="58">
        <f t="shared" ca="1" si="6"/>
        <v>2.7506836574485799E-2</v>
      </c>
      <c r="N19" s="58">
        <f t="shared" ca="1" si="6"/>
        <v>7.5119417308675482E-2</v>
      </c>
      <c r="O19" s="58">
        <f t="shared" ca="1" si="6"/>
        <v>0.13281717221486294</v>
      </c>
      <c r="P19" s="58">
        <f t="shared" ca="1" si="6"/>
        <v>1</v>
      </c>
      <c r="CQ19" s="63" t="s">
        <v>176</v>
      </c>
      <c r="CR19" s="63">
        <v>721</v>
      </c>
    </row>
    <row r="20" spans="1:96" ht="12.75" customHeight="1" x14ac:dyDescent="0.25">
      <c r="CQ20" s="63" t="s">
        <v>177</v>
      </c>
      <c r="CR20" s="63">
        <v>722</v>
      </c>
    </row>
    <row r="21" spans="1:96" ht="12.75" customHeight="1" x14ac:dyDescent="0.25">
      <c r="CQ21" s="63" t="s">
        <v>178</v>
      </c>
      <c r="CR21" s="63">
        <v>723</v>
      </c>
    </row>
    <row r="22" spans="1:96" ht="12.75" customHeight="1" x14ac:dyDescent="0.25">
      <c r="CQ22" s="63" t="s">
        <v>179</v>
      </c>
      <c r="CR22" s="63">
        <v>724</v>
      </c>
    </row>
    <row r="23" spans="1:96" x14ac:dyDescent="0.25">
      <c r="CQ23" s="63" t="s">
        <v>180</v>
      </c>
      <c r="CR23" s="63">
        <v>725</v>
      </c>
    </row>
    <row r="24" spans="1:96" ht="12.75" customHeight="1" x14ac:dyDescent="0.25">
      <c r="CQ24" s="63" t="s">
        <v>181</v>
      </c>
      <c r="CR24" s="63">
        <v>726</v>
      </c>
    </row>
    <row r="25" spans="1:96" ht="12.75" customHeight="1" x14ac:dyDescent="0.25">
      <c r="CQ25" s="63" t="s">
        <v>182</v>
      </c>
      <c r="CR25" s="63">
        <v>727</v>
      </c>
    </row>
    <row r="26" spans="1:96" ht="12.75" customHeight="1" x14ac:dyDescent="0.25">
      <c r="CQ26" s="63" t="s">
        <v>183</v>
      </c>
      <c r="CR26" s="63">
        <v>728</v>
      </c>
    </row>
    <row r="27" spans="1:96" ht="12.75" customHeight="1" x14ac:dyDescent="0.25">
      <c r="CQ27" s="63" t="s">
        <v>184</v>
      </c>
      <c r="CR27" s="63">
        <v>729</v>
      </c>
    </row>
    <row r="28" spans="1:96" x14ac:dyDescent="0.25">
      <c r="CQ28" s="63" t="s">
        <v>185</v>
      </c>
      <c r="CR28" s="63">
        <v>730</v>
      </c>
    </row>
    <row r="29" spans="1:96" x14ac:dyDescent="0.25">
      <c r="CQ29" s="63" t="s">
        <v>186</v>
      </c>
      <c r="CR29" s="63">
        <v>731</v>
      </c>
    </row>
    <row r="30" spans="1:96" x14ac:dyDescent="0.25">
      <c r="CQ30" s="63" t="s">
        <v>187</v>
      </c>
      <c r="CR30" s="63">
        <v>732</v>
      </c>
    </row>
    <row r="31" spans="1:96" x14ac:dyDescent="0.25">
      <c r="CQ31" s="63" t="s">
        <v>188</v>
      </c>
      <c r="CR31" s="63">
        <v>733</v>
      </c>
    </row>
    <row r="32" spans="1:96" x14ac:dyDescent="0.25">
      <c r="CQ32" s="63" t="s">
        <v>189</v>
      </c>
      <c r="CR32" s="63">
        <v>734</v>
      </c>
    </row>
    <row r="33" spans="95:96" x14ac:dyDescent="0.25">
      <c r="CQ33" s="63" t="s">
        <v>190</v>
      </c>
      <c r="CR33" s="63">
        <v>735</v>
      </c>
    </row>
    <row r="34" spans="95:96" x14ac:dyDescent="0.25">
      <c r="CQ34" s="63" t="s">
        <v>191</v>
      </c>
      <c r="CR34" s="63">
        <v>736</v>
      </c>
    </row>
    <row r="35" spans="95:96" x14ac:dyDescent="0.25">
      <c r="CQ35" s="63" t="s">
        <v>192</v>
      </c>
      <c r="CR35" s="63">
        <v>737</v>
      </c>
    </row>
    <row r="36" spans="95:96" x14ac:dyDescent="0.25">
      <c r="CQ36" s="63" t="s">
        <v>193</v>
      </c>
      <c r="CR36" s="63">
        <v>738</v>
      </c>
    </row>
    <row r="37" spans="95:96" x14ac:dyDescent="0.25">
      <c r="CQ37" s="63" t="s">
        <v>194</v>
      </c>
      <c r="CR37" s="63">
        <v>739</v>
      </c>
    </row>
    <row r="38" spans="95:96" x14ac:dyDescent="0.25">
      <c r="CQ38" s="63" t="s">
        <v>195</v>
      </c>
      <c r="CR38" s="63">
        <v>740</v>
      </c>
    </row>
    <row r="39" spans="95:96" x14ac:dyDescent="0.25">
      <c r="CQ39" s="63" t="s">
        <v>196</v>
      </c>
      <c r="CR39" s="63">
        <v>741</v>
      </c>
    </row>
    <row r="40" spans="95:96" x14ac:dyDescent="0.25">
      <c r="CQ40" s="63" t="s">
        <v>197</v>
      </c>
      <c r="CR40" s="63">
        <v>742</v>
      </c>
    </row>
    <row r="41" spans="95:96" x14ac:dyDescent="0.25">
      <c r="CQ41" s="63" t="s">
        <v>198</v>
      </c>
      <c r="CR41" s="63">
        <v>743</v>
      </c>
    </row>
    <row r="42" spans="95:96" x14ac:dyDescent="0.25">
      <c r="CQ42" s="63" t="s">
        <v>199</v>
      </c>
      <c r="CR42" s="63">
        <v>744</v>
      </c>
    </row>
    <row r="43" spans="95:96" x14ac:dyDescent="0.25">
      <c r="CQ43" s="63" t="s">
        <v>200</v>
      </c>
      <c r="CR43" s="63">
        <v>745</v>
      </c>
    </row>
    <row r="44" spans="95:96" x14ac:dyDescent="0.25">
      <c r="CQ44" s="63" t="s">
        <v>201</v>
      </c>
      <c r="CR44" s="63">
        <v>746</v>
      </c>
    </row>
    <row r="45" spans="95:96" x14ac:dyDescent="0.25">
      <c r="CQ45" s="63" t="s">
        <v>202</v>
      </c>
      <c r="CR45" s="63">
        <v>747</v>
      </c>
    </row>
    <row r="46" spans="95:96" x14ac:dyDescent="0.25">
      <c r="CQ46" s="63" t="s">
        <v>203</v>
      </c>
      <c r="CR46" s="63">
        <v>748</v>
      </c>
    </row>
    <row r="47" spans="95:96" x14ac:dyDescent="0.25">
      <c r="CQ47" s="63" t="s">
        <v>204</v>
      </c>
      <c r="CR47" s="63">
        <v>749</v>
      </c>
    </row>
    <row r="48" spans="95:96" x14ac:dyDescent="0.25">
      <c r="CQ48" s="63" t="s">
        <v>205</v>
      </c>
      <c r="CR48" s="63">
        <v>750</v>
      </c>
    </row>
    <row r="49" spans="95:96" x14ac:dyDescent="0.25">
      <c r="CQ49" s="63" t="s">
        <v>206</v>
      </c>
      <c r="CR49" s="63">
        <v>751</v>
      </c>
    </row>
    <row r="50" spans="95:96" x14ac:dyDescent="0.25">
      <c r="CQ50" s="63" t="s">
        <v>207</v>
      </c>
      <c r="CR50" s="63">
        <v>752</v>
      </c>
    </row>
    <row r="51" spans="95:96" x14ac:dyDescent="0.25">
      <c r="CQ51" s="63" t="s">
        <v>208</v>
      </c>
      <c r="CR51" s="63">
        <v>753</v>
      </c>
    </row>
    <row r="52" spans="95:96" x14ac:dyDescent="0.25">
      <c r="CQ52" s="63" t="s">
        <v>209</v>
      </c>
      <c r="CR52" s="63">
        <v>754</v>
      </c>
    </row>
    <row r="53" spans="95:96" x14ac:dyDescent="0.25">
      <c r="CQ53" s="63" t="s">
        <v>210</v>
      </c>
      <c r="CR53" s="63">
        <v>755</v>
      </c>
    </row>
    <row r="54" spans="95:96" x14ac:dyDescent="0.25">
      <c r="CQ54" s="63" t="s">
        <v>211</v>
      </c>
      <c r="CR54" s="63">
        <v>756</v>
      </c>
    </row>
    <row r="55" spans="95:96" x14ac:dyDescent="0.25">
      <c r="CQ55" s="63" t="s">
        <v>212</v>
      </c>
      <c r="CR55" s="63">
        <v>757</v>
      </c>
    </row>
    <row r="56" spans="95:96" x14ac:dyDescent="0.25">
      <c r="CQ56" s="63" t="s">
        <v>213</v>
      </c>
      <c r="CR56" s="63">
        <v>758</v>
      </c>
    </row>
    <row r="57" spans="95:96" x14ac:dyDescent="0.25">
      <c r="CQ57" s="63" t="s">
        <v>214</v>
      </c>
      <c r="CR57" s="63">
        <v>759</v>
      </c>
    </row>
    <row r="58" spans="95:96" x14ac:dyDescent="0.25">
      <c r="CQ58" s="63" t="s">
        <v>215</v>
      </c>
      <c r="CR58" s="63">
        <v>760</v>
      </c>
    </row>
    <row r="59" spans="95:96" x14ac:dyDescent="0.25">
      <c r="CQ59" s="63" t="s">
        <v>216</v>
      </c>
      <c r="CR59" s="63">
        <v>761</v>
      </c>
    </row>
    <row r="60" spans="95:96" x14ac:dyDescent="0.25">
      <c r="CQ60" s="63" t="s">
        <v>217</v>
      </c>
      <c r="CR60" s="63">
        <v>765</v>
      </c>
    </row>
    <row r="61" spans="95:96" x14ac:dyDescent="0.25">
      <c r="CQ61" s="63" t="s">
        <v>218</v>
      </c>
      <c r="CR61" s="63">
        <v>766</v>
      </c>
    </row>
    <row r="62" spans="95:96" x14ac:dyDescent="0.25">
      <c r="CQ62" s="63" t="s">
        <v>219</v>
      </c>
      <c r="CR62" s="63">
        <v>767</v>
      </c>
    </row>
    <row r="63" spans="95:96" x14ac:dyDescent="0.25">
      <c r="CQ63" s="63" t="s">
        <v>220</v>
      </c>
      <c r="CR63" s="63">
        <v>768</v>
      </c>
    </row>
    <row r="64" spans="95:96" x14ac:dyDescent="0.25">
      <c r="CQ64" s="63" t="s">
        <v>221</v>
      </c>
      <c r="CR64" s="63">
        <v>769</v>
      </c>
    </row>
    <row r="65" spans="95:96" x14ac:dyDescent="0.25">
      <c r="CQ65" s="63" t="s">
        <v>222</v>
      </c>
      <c r="CR65" s="63">
        <v>770</v>
      </c>
    </row>
    <row r="66" spans="95:96" x14ac:dyDescent="0.25">
      <c r="CQ66" s="63" t="s">
        <v>223</v>
      </c>
      <c r="CR66" s="63">
        <v>772</v>
      </c>
    </row>
    <row r="67" spans="95:96" x14ac:dyDescent="0.25">
      <c r="CQ67" s="63" t="s">
        <v>224</v>
      </c>
      <c r="CR67" s="63">
        <v>773</v>
      </c>
    </row>
    <row r="68" spans="95:96" x14ac:dyDescent="0.25">
      <c r="CQ68" s="63" t="s">
        <v>225</v>
      </c>
      <c r="CR68" s="63">
        <v>774</v>
      </c>
    </row>
    <row r="69" spans="95:96" x14ac:dyDescent="0.25">
      <c r="CQ69" s="63" t="s">
        <v>226</v>
      </c>
      <c r="CR69" s="63">
        <v>775</v>
      </c>
    </row>
    <row r="70" spans="95:96" x14ac:dyDescent="0.25">
      <c r="CQ70" s="63" t="s">
        <v>227</v>
      </c>
      <c r="CR70" s="63">
        <v>776</v>
      </c>
    </row>
    <row r="71" spans="95:96" x14ac:dyDescent="0.25">
      <c r="CQ71" s="63" t="s">
        <v>228</v>
      </c>
      <c r="CR71" s="63">
        <v>777</v>
      </c>
    </row>
    <row r="72" spans="95:96" x14ac:dyDescent="0.25">
      <c r="CQ72" s="63" t="s">
        <v>229</v>
      </c>
      <c r="CR72" s="63">
        <v>778</v>
      </c>
    </row>
    <row r="73" spans="95:96" x14ac:dyDescent="0.25">
      <c r="CQ73" s="63" t="s">
        <v>230</v>
      </c>
      <c r="CR73" s="63">
        <v>779</v>
      </c>
    </row>
    <row r="74" spans="95:96" x14ac:dyDescent="0.25">
      <c r="CQ74" s="63" t="s">
        <v>231</v>
      </c>
      <c r="CR74" s="63">
        <v>780</v>
      </c>
    </row>
    <row r="75" spans="95:96" x14ac:dyDescent="0.25">
      <c r="CQ75" s="63" t="s">
        <v>232</v>
      </c>
      <c r="CR75" s="63">
        <v>781</v>
      </c>
    </row>
    <row r="76" spans="95:96" x14ac:dyDescent="0.25">
      <c r="CQ76" s="63" t="s">
        <v>233</v>
      </c>
      <c r="CR76" s="63">
        <v>782</v>
      </c>
    </row>
    <row r="77" spans="95:96" x14ac:dyDescent="0.25">
      <c r="CQ77" s="63" t="s">
        <v>234</v>
      </c>
      <c r="CR77" s="63">
        <v>783</v>
      </c>
    </row>
    <row r="78" spans="95:96" x14ac:dyDescent="0.25">
      <c r="CQ78" s="63" t="s">
        <v>235</v>
      </c>
      <c r="CR78" s="63">
        <v>784</v>
      </c>
    </row>
    <row r="79" spans="95:96" x14ac:dyDescent="0.25">
      <c r="CQ79" s="63" t="s">
        <v>236</v>
      </c>
      <c r="CR79" s="63">
        <v>785</v>
      </c>
    </row>
    <row r="80" spans="95:96" x14ac:dyDescent="0.25">
      <c r="CQ80" s="63" t="s">
        <v>237</v>
      </c>
      <c r="CR80" s="63">
        <v>786</v>
      </c>
    </row>
    <row r="81" spans="95:96" x14ac:dyDescent="0.25">
      <c r="CQ81" s="63" t="s">
        <v>238</v>
      </c>
      <c r="CR81" s="63">
        <v>789</v>
      </c>
    </row>
    <row r="82" spans="95:96" x14ac:dyDescent="0.25">
      <c r="CQ82" s="63" t="s">
        <v>239</v>
      </c>
      <c r="CR82" s="63">
        <v>790</v>
      </c>
    </row>
    <row r="83" spans="95:96" x14ac:dyDescent="0.25">
      <c r="CQ83" s="63" t="s">
        <v>240</v>
      </c>
      <c r="CR83" s="63">
        <v>791</v>
      </c>
    </row>
    <row r="84" spans="95:96" x14ac:dyDescent="0.25">
      <c r="CQ84" s="63" t="s">
        <v>241</v>
      </c>
      <c r="CR84" s="63">
        <v>792</v>
      </c>
    </row>
    <row r="85" spans="95:96" x14ac:dyDescent="0.25">
      <c r="CQ85" s="63" t="s">
        <v>242</v>
      </c>
      <c r="CR85" s="63">
        <v>793</v>
      </c>
    </row>
    <row r="86" spans="95:96" x14ac:dyDescent="0.25">
      <c r="CQ86" s="63" t="s">
        <v>243</v>
      </c>
      <c r="CR86" s="63">
        <v>794</v>
      </c>
    </row>
    <row r="87" spans="95:96" x14ac:dyDescent="0.25">
      <c r="CQ87" s="63" t="s">
        <v>244</v>
      </c>
      <c r="CR87" s="63">
        <v>795</v>
      </c>
    </row>
    <row r="88" spans="95:96" x14ac:dyDescent="0.25">
      <c r="CQ88" s="63" t="s">
        <v>245</v>
      </c>
      <c r="CR88" s="63">
        <v>796</v>
      </c>
    </row>
    <row r="89" spans="95:96" x14ac:dyDescent="0.25">
      <c r="CQ89" s="63" t="s">
        <v>246</v>
      </c>
      <c r="CR89" s="63">
        <v>797</v>
      </c>
    </row>
    <row r="90" spans="95:96" x14ac:dyDescent="0.25">
      <c r="CQ90" s="63" t="s">
        <v>247</v>
      </c>
      <c r="CR90" s="63">
        <v>798</v>
      </c>
    </row>
    <row r="91" spans="95:96" x14ac:dyDescent="0.25">
      <c r="CQ91" s="63" t="s">
        <v>248</v>
      </c>
      <c r="CR91" s="63">
        <v>799</v>
      </c>
    </row>
    <row r="92" spans="95:96" x14ac:dyDescent="0.25">
      <c r="CQ92" s="63" t="s">
        <v>249</v>
      </c>
      <c r="CR92" s="63">
        <v>707</v>
      </c>
    </row>
    <row r="93" spans="95:96" x14ac:dyDescent="0.25">
      <c r="CQ93" s="63" t="s">
        <v>250</v>
      </c>
      <c r="CR93" s="63">
        <v>771</v>
      </c>
    </row>
    <row r="94" spans="95:96" x14ac:dyDescent="0.25">
      <c r="CQ94" s="63" t="s">
        <v>251</v>
      </c>
      <c r="CR94" s="63">
        <v>708</v>
      </c>
    </row>
    <row r="95" spans="95:96" x14ac:dyDescent="0.25">
      <c r="CQ95" s="63" t="s">
        <v>252</v>
      </c>
      <c r="CR95" s="63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828D3DB1-341A-4A11-9665-98A1C5855C99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0AFE-DDD6-4BCE-9F88-6D2598464887}">
  <dimension ref="A1:CV19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94" width="15.6640625" style="3" customWidth="1"/>
    <col min="95" max="100" width="15.5546875" style="3" customWidth="1"/>
    <col min="101" max="16384" width="9.33203125" style="3"/>
  </cols>
  <sheetData>
    <row r="1" spans="1:100" ht="15" customHeight="1" x14ac:dyDescent="0.3">
      <c r="A1" s="1" t="s">
        <v>0</v>
      </c>
      <c r="B1" s="2"/>
      <c r="C1" s="2"/>
    </row>
    <row r="2" spans="1:100" ht="15" customHeight="1" x14ac:dyDescent="0.3">
      <c r="A2" s="1" t="s">
        <v>253</v>
      </c>
      <c r="B2" s="4" t="s">
        <v>8</v>
      </c>
      <c r="C2" s="2"/>
      <c r="E2" s="81" t="s">
        <v>1</v>
      </c>
      <c r="F2" s="82"/>
      <c r="G2" s="83"/>
      <c r="H2" s="6"/>
    </row>
    <row r="3" spans="1:100" ht="15" customHeight="1" x14ac:dyDescent="0.3">
      <c r="A3" s="5" t="s">
        <v>298</v>
      </c>
      <c r="B3" s="2"/>
      <c r="C3" s="2"/>
    </row>
    <row r="4" spans="1:100" ht="22.5" customHeight="1" x14ac:dyDescent="0.25"/>
    <row r="5" spans="1:100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707</v>
      </c>
      <c r="N5" s="11">
        <v>708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772</v>
      </c>
      <c r="BX5" s="11">
        <v>773</v>
      </c>
      <c r="BY5" s="11">
        <v>774</v>
      </c>
      <c r="BZ5" s="11">
        <v>775</v>
      </c>
      <c r="CA5" s="11">
        <v>776</v>
      </c>
      <c r="CB5" s="11">
        <v>777</v>
      </c>
      <c r="CC5" s="11">
        <v>778</v>
      </c>
      <c r="CD5" s="11">
        <v>779</v>
      </c>
      <c r="CE5" s="11">
        <v>780</v>
      </c>
      <c r="CF5" s="11">
        <v>781</v>
      </c>
      <c r="CG5" s="11">
        <v>782</v>
      </c>
      <c r="CH5" s="11">
        <v>783</v>
      </c>
      <c r="CI5" s="11">
        <v>784</v>
      </c>
      <c r="CJ5" s="11">
        <v>785</v>
      </c>
      <c r="CK5" s="11">
        <v>904</v>
      </c>
      <c r="CL5" s="11">
        <v>905</v>
      </c>
      <c r="CM5" s="11">
        <v>906</v>
      </c>
      <c r="CN5" s="11">
        <v>90601</v>
      </c>
      <c r="CO5" s="11">
        <v>90602</v>
      </c>
      <c r="CP5" s="11">
        <v>907</v>
      </c>
      <c r="CQ5" s="11">
        <v>90701</v>
      </c>
      <c r="CR5" s="11">
        <v>90702</v>
      </c>
      <c r="CS5" s="11">
        <v>786</v>
      </c>
      <c r="CT5" s="11">
        <v>789</v>
      </c>
      <c r="CU5" s="11">
        <v>798</v>
      </c>
      <c r="CV5" s="69"/>
    </row>
    <row r="6" spans="1:100" ht="79.5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111</v>
      </c>
      <c r="I6" s="8" t="s">
        <v>48</v>
      </c>
      <c r="J6" s="8" t="s">
        <v>14</v>
      </c>
      <c r="K6" s="8" t="s">
        <v>106</v>
      </c>
      <c r="L6" s="8" t="s">
        <v>107</v>
      </c>
      <c r="M6" s="8" t="s">
        <v>99</v>
      </c>
      <c r="N6" s="8" t="s">
        <v>108</v>
      </c>
      <c r="O6" s="8" t="s">
        <v>41</v>
      </c>
      <c r="P6" s="8" t="s">
        <v>42</v>
      </c>
      <c r="Q6" s="8" t="s">
        <v>37</v>
      </c>
      <c r="R6" s="8" t="s">
        <v>254</v>
      </c>
      <c r="S6" s="8" t="s">
        <v>75</v>
      </c>
      <c r="T6" s="8" t="s">
        <v>76</v>
      </c>
      <c r="U6" s="8" t="s">
        <v>77</v>
      </c>
      <c r="V6" s="8" t="s">
        <v>78</v>
      </c>
      <c r="W6" s="8" t="s">
        <v>30</v>
      </c>
      <c r="X6" s="8" t="s">
        <v>15</v>
      </c>
      <c r="Y6" s="8" t="s">
        <v>84</v>
      </c>
      <c r="Z6" s="8" t="s">
        <v>85</v>
      </c>
      <c r="AA6" s="8" t="s">
        <v>86</v>
      </c>
      <c r="AB6" s="8" t="s">
        <v>87</v>
      </c>
      <c r="AC6" s="8" t="s">
        <v>56</v>
      </c>
      <c r="AD6" s="8" t="s">
        <v>57</v>
      </c>
      <c r="AE6" s="8" t="s">
        <v>88</v>
      </c>
      <c r="AF6" s="8" t="s">
        <v>89</v>
      </c>
      <c r="AG6" s="8" t="s">
        <v>35</v>
      </c>
      <c r="AH6" s="8" t="s">
        <v>80</v>
      </c>
      <c r="AI6" s="8" t="s">
        <v>16</v>
      </c>
      <c r="AJ6" s="8" t="s">
        <v>255</v>
      </c>
      <c r="AK6" s="8" t="s">
        <v>91</v>
      </c>
      <c r="AL6" s="8" t="s">
        <v>92</v>
      </c>
      <c r="AM6" s="8" t="s">
        <v>93</v>
      </c>
      <c r="AN6" s="8" t="s">
        <v>94</v>
      </c>
      <c r="AO6" s="8" t="s">
        <v>82</v>
      </c>
      <c r="AP6" s="8" t="s">
        <v>109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100</v>
      </c>
      <c r="AZ6" s="8" t="s">
        <v>101</v>
      </c>
      <c r="BA6" s="8" t="s">
        <v>102</v>
      </c>
      <c r="BB6" s="8" t="s">
        <v>112</v>
      </c>
      <c r="BC6" s="8" t="s">
        <v>113</v>
      </c>
      <c r="BD6" s="8" t="s">
        <v>17</v>
      </c>
      <c r="BE6" s="8" t="s">
        <v>18</v>
      </c>
      <c r="BF6" s="8" t="s">
        <v>114</v>
      </c>
      <c r="BG6" s="8" t="s">
        <v>115</v>
      </c>
      <c r="BH6" s="8" t="s">
        <v>116</v>
      </c>
      <c r="BI6" s="8" t="s">
        <v>103</v>
      </c>
      <c r="BJ6" s="8" t="s">
        <v>104</v>
      </c>
      <c r="BK6" s="8" t="s">
        <v>117</v>
      </c>
      <c r="BL6" s="8" t="s">
        <v>118</v>
      </c>
      <c r="BM6" s="8" t="s">
        <v>119</v>
      </c>
      <c r="BN6" s="8" t="s">
        <v>121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95</v>
      </c>
      <c r="BU6" s="8" t="s">
        <v>256</v>
      </c>
      <c r="BV6" s="8" t="s">
        <v>97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73</v>
      </c>
      <c r="CI6" s="8" t="s">
        <v>20</v>
      </c>
      <c r="CJ6" s="8" t="s">
        <v>21</v>
      </c>
      <c r="CK6" s="8" t="s">
        <v>22</v>
      </c>
      <c r="CL6" s="8" t="s">
        <v>23</v>
      </c>
      <c r="CM6" s="8" t="s">
        <v>24</v>
      </c>
      <c r="CN6" s="8" t="s">
        <v>25</v>
      </c>
      <c r="CO6" s="8" t="s">
        <v>26</v>
      </c>
      <c r="CP6" s="8" t="s">
        <v>27</v>
      </c>
      <c r="CQ6" s="8" t="s">
        <v>25</v>
      </c>
      <c r="CR6" s="8" t="s">
        <v>26</v>
      </c>
      <c r="CS6" s="8" t="s">
        <v>28</v>
      </c>
      <c r="CT6" s="8" t="s">
        <v>123</v>
      </c>
      <c r="CU6" s="8" t="s">
        <v>124</v>
      </c>
      <c r="CV6" s="69" t="s">
        <v>257</v>
      </c>
    </row>
    <row r="7" spans="1:100" ht="12.75" customHeight="1" x14ac:dyDescent="0.3">
      <c r="A7" s="65" t="s">
        <v>146</v>
      </c>
      <c r="B7" s="21">
        <v>1020</v>
      </c>
      <c r="C7" s="66" t="s">
        <v>147</v>
      </c>
      <c r="D7" s="23">
        <f t="shared" ref="D7:D16" ca="1" si="0">+E7+F7+G7</f>
        <v>0</v>
      </c>
      <c r="E7" s="22">
        <f t="shared" ref="E7:T16" ca="1" si="1">IFERROR(INDIRECT("'"&amp;$B$2&amp;"'!"&amp;ADDRESS(MATCH($B7,INDIRECT("'"&amp;$B$2&amp;"'!$B$1:$B$1095"),0),MATCH(E$5,INDIRECT("'"&amp;$B$2&amp;"'!5:5"),0))),0)</f>
        <v>0</v>
      </c>
      <c r="F7" s="22">
        <f t="shared" ca="1" si="1"/>
        <v>0</v>
      </c>
      <c r="G7" s="22">
        <f t="shared" ca="1" si="1"/>
        <v>0</v>
      </c>
      <c r="H7" s="22">
        <f t="shared" ca="1" si="1"/>
        <v>0</v>
      </c>
      <c r="I7" s="22">
        <f t="shared" ca="1" si="1"/>
        <v>0</v>
      </c>
      <c r="J7" s="22">
        <f t="shared" ca="1" si="1"/>
        <v>0</v>
      </c>
      <c r="K7" s="22">
        <f t="shared" ca="1" si="1"/>
        <v>0</v>
      </c>
      <c r="L7" s="22">
        <f t="shared" ca="1" si="1"/>
        <v>0</v>
      </c>
      <c r="M7" s="22">
        <f t="shared" ca="1" si="1"/>
        <v>0</v>
      </c>
      <c r="N7" s="22">
        <f t="shared" ca="1" si="1"/>
        <v>0</v>
      </c>
      <c r="O7" s="22">
        <f t="shared" ca="1" si="1"/>
        <v>0</v>
      </c>
      <c r="P7" s="22">
        <f t="shared" ca="1" si="1"/>
        <v>0</v>
      </c>
      <c r="Q7" s="22">
        <f t="shared" ca="1" si="1"/>
        <v>0</v>
      </c>
      <c r="R7" s="22">
        <f t="shared" ca="1" si="1"/>
        <v>0</v>
      </c>
      <c r="S7" s="22">
        <f t="shared" ca="1" si="1"/>
        <v>0</v>
      </c>
      <c r="T7" s="22">
        <f t="shared" ca="1" si="1"/>
        <v>0</v>
      </c>
      <c r="U7" s="22">
        <f t="shared" ref="U7:AJ16" ca="1" si="2">IFERROR(INDIRECT("'"&amp;$B$2&amp;"'!"&amp;ADDRESS(MATCH($B7,INDIRECT("'"&amp;$B$2&amp;"'!$B$1:$B$1095"),0),MATCH(U$5,INDIRECT("'"&amp;$B$2&amp;"'!5:5"),0))),0)</f>
        <v>0</v>
      </c>
      <c r="V7" s="22">
        <f t="shared" ca="1" si="2"/>
        <v>0</v>
      </c>
      <c r="W7" s="22">
        <f t="shared" ca="1" si="2"/>
        <v>0</v>
      </c>
      <c r="X7" s="22">
        <f t="shared" ca="1" si="2"/>
        <v>0</v>
      </c>
      <c r="Y7" s="22">
        <f t="shared" ca="1" si="2"/>
        <v>0</v>
      </c>
      <c r="Z7" s="22">
        <f t="shared" ca="1" si="2"/>
        <v>0</v>
      </c>
      <c r="AA7" s="22">
        <f t="shared" ca="1" si="2"/>
        <v>0</v>
      </c>
      <c r="AB7" s="22">
        <f t="shared" ca="1" si="2"/>
        <v>0</v>
      </c>
      <c r="AC7" s="22">
        <f t="shared" ca="1" si="2"/>
        <v>0</v>
      </c>
      <c r="AD7" s="22">
        <f t="shared" ca="1" si="2"/>
        <v>0</v>
      </c>
      <c r="AE7" s="22">
        <f t="shared" ca="1" si="2"/>
        <v>0</v>
      </c>
      <c r="AF7" s="22">
        <f t="shared" ca="1" si="2"/>
        <v>0</v>
      </c>
      <c r="AG7" s="22">
        <f t="shared" ca="1" si="2"/>
        <v>0</v>
      </c>
      <c r="AH7" s="22">
        <f t="shared" ca="1" si="2"/>
        <v>0</v>
      </c>
      <c r="AI7" s="22">
        <f t="shared" ca="1" si="2"/>
        <v>0</v>
      </c>
      <c r="AJ7" s="22">
        <f t="shared" ca="1" si="2"/>
        <v>0</v>
      </c>
      <c r="AK7" s="22">
        <f t="shared" ref="AK7:AZ16" ca="1" si="3">IFERROR(INDIRECT("'"&amp;$B$2&amp;"'!"&amp;ADDRESS(MATCH($B7,INDIRECT("'"&amp;$B$2&amp;"'!$B$1:$B$1095"),0),MATCH(AK$5,INDIRECT("'"&amp;$B$2&amp;"'!5:5"),0))),0)</f>
        <v>0</v>
      </c>
      <c r="AL7" s="22">
        <f t="shared" ca="1" si="3"/>
        <v>0</v>
      </c>
      <c r="AM7" s="22">
        <f t="shared" ca="1" si="3"/>
        <v>0</v>
      </c>
      <c r="AN7" s="22">
        <f t="shared" ca="1" si="3"/>
        <v>0</v>
      </c>
      <c r="AO7" s="22">
        <f t="shared" ca="1" si="3"/>
        <v>0</v>
      </c>
      <c r="AP7" s="22">
        <f t="shared" ca="1" si="3"/>
        <v>0</v>
      </c>
      <c r="AQ7" s="22">
        <f t="shared" ca="1" si="3"/>
        <v>0</v>
      </c>
      <c r="AR7" s="22">
        <f t="shared" ca="1" si="3"/>
        <v>0</v>
      </c>
      <c r="AS7" s="22">
        <f t="shared" ca="1" si="3"/>
        <v>0</v>
      </c>
      <c r="AT7" s="22">
        <f t="shared" ca="1" si="3"/>
        <v>0</v>
      </c>
      <c r="AU7" s="22">
        <f t="shared" ca="1" si="3"/>
        <v>0</v>
      </c>
      <c r="AV7" s="22">
        <f t="shared" ca="1" si="3"/>
        <v>0</v>
      </c>
      <c r="AW7" s="22">
        <f t="shared" ca="1" si="3"/>
        <v>0</v>
      </c>
      <c r="AX7" s="22">
        <f t="shared" ca="1" si="3"/>
        <v>0</v>
      </c>
      <c r="AY7" s="22">
        <f t="shared" ca="1" si="3"/>
        <v>0</v>
      </c>
      <c r="AZ7" s="22">
        <f t="shared" ca="1" si="3"/>
        <v>0</v>
      </c>
      <c r="BA7" s="22">
        <f t="shared" ref="BA7:BP16" ca="1" si="4">IFERROR(INDIRECT("'"&amp;$B$2&amp;"'!"&amp;ADDRESS(MATCH($B7,INDIRECT("'"&amp;$B$2&amp;"'!$B$1:$B$1095"),0),MATCH(BA$5,INDIRECT("'"&amp;$B$2&amp;"'!5:5"),0))),0)</f>
        <v>0</v>
      </c>
      <c r="BB7" s="22">
        <f t="shared" ca="1" si="4"/>
        <v>0</v>
      </c>
      <c r="BC7" s="22">
        <f t="shared" ca="1" si="4"/>
        <v>0</v>
      </c>
      <c r="BD7" s="22">
        <f t="shared" ca="1" si="4"/>
        <v>0</v>
      </c>
      <c r="BE7" s="22">
        <f t="shared" ca="1" si="4"/>
        <v>0</v>
      </c>
      <c r="BF7" s="22">
        <f t="shared" ca="1" si="4"/>
        <v>0</v>
      </c>
      <c r="BG7" s="22">
        <f t="shared" ca="1" si="4"/>
        <v>0</v>
      </c>
      <c r="BH7" s="22">
        <f t="shared" ca="1" si="4"/>
        <v>0</v>
      </c>
      <c r="BI7" s="22">
        <f t="shared" ca="1" si="4"/>
        <v>0</v>
      </c>
      <c r="BJ7" s="22">
        <f t="shared" ca="1" si="4"/>
        <v>0</v>
      </c>
      <c r="BK7" s="22">
        <f t="shared" ca="1" si="4"/>
        <v>0</v>
      </c>
      <c r="BL7" s="22">
        <f t="shared" ca="1" si="4"/>
        <v>0</v>
      </c>
      <c r="BM7" s="22">
        <f t="shared" ca="1" si="4"/>
        <v>0</v>
      </c>
      <c r="BN7" s="22">
        <f t="shared" ca="1" si="4"/>
        <v>0</v>
      </c>
      <c r="BO7" s="22">
        <f t="shared" ca="1" si="4"/>
        <v>0</v>
      </c>
      <c r="BP7" s="22">
        <f t="shared" ca="1" si="4"/>
        <v>0</v>
      </c>
      <c r="BQ7" s="22">
        <f t="shared" ref="BQ7:CG16" ca="1" si="5">IFERROR(INDIRECT("'"&amp;$B$2&amp;"'!"&amp;ADDRESS(MATCH($B7,INDIRECT("'"&amp;$B$2&amp;"'!$B$1:$B$1095"),0),MATCH(BQ$5,INDIRECT("'"&amp;$B$2&amp;"'!5:5"),0))),0)</f>
        <v>0</v>
      </c>
      <c r="BR7" s="22">
        <f t="shared" ca="1" si="5"/>
        <v>0</v>
      </c>
      <c r="BS7" s="22">
        <f t="shared" ca="1" si="5"/>
        <v>0</v>
      </c>
      <c r="BT7" s="22">
        <f t="shared" ca="1" si="5"/>
        <v>0</v>
      </c>
      <c r="BU7" s="22">
        <f t="shared" ca="1" si="5"/>
        <v>0</v>
      </c>
      <c r="BV7" s="22">
        <f t="shared" ca="1" si="5"/>
        <v>0</v>
      </c>
      <c r="BW7" s="22">
        <f t="shared" ca="1" si="5"/>
        <v>0</v>
      </c>
      <c r="BX7" s="22">
        <f t="shared" ca="1" si="5"/>
        <v>0</v>
      </c>
      <c r="BY7" s="22">
        <f t="shared" ca="1" si="5"/>
        <v>0</v>
      </c>
      <c r="BZ7" s="22">
        <f t="shared" ca="1" si="5"/>
        <v>0</v>
      </c>
      <c r="CA7" s="22">
        <f t="shared" ca="1" si="5"/>
        <v>0</v>
      </c>
      <c r="CB7" s="22">
        <f t="shared" ca="1" si="5"/>
        <v>0</v>
      </c>
      <c r="CC7" s="22">
        <f t="shared" ca="1" si="5"/>
        <v>0</v>
      </c>
      <c r="CD7" s="22">
        <f t="shared" ca="1" si="5"/>
        <v>0</v>
      </c>
      <c r="CE7" s="22">
        <f t="shared" ca="1" si="5"/>
        <v>0</v>
      </c>
      <c r="CF7" s="22">
        <f t="shared" ca="1" si="5"/>
        <v>0</v>
      </c>
      <c r="CG7" s="22">
        <f t="shared" ca="1" si="5"/>
        <v>0</v>
      </c>
      <c r="CH7" s="22">
        <f t="shared" ref="CH7:CI16" ca="1" si="6">IFERROR(INDIRECT("'"&amp;$B$2&amp;"'!"&amp;ADDRESS(MATCH($B7,INDIRECT("'"&amp;$B$2&amp;"'!$B$1:$B$1095"),0),MATCH(CH$5,INDIRECT("'"&amp;$B$2&amp;"'!5:5"),0))),0)</f>
        <v>0</v>
      </c>
      <c r="CI7" s="22">
        <f t="shared" ca="1" si="6"/>
        <v>0</v>
      </c>
      <c r="CJ7" s="23">
        <f t="shared" ref="CJ7:CJ16" ca="1" si="7">CK7+CL7+CM7+CP7</f>
        <v>0</v>
      </c>
      <c r="CK7" s="22">
        <f t="shared" ref="CK7:CL16" ca="1" si="8">IFERROR(INDIRECT("'"&amp;$B$2&amp;"'!"&amp;ADDRESS(MATCH($B7,INDIRECT("'"&amp;$B$2&amp;"'!$B$1:$B$1095"),0),MATCH(CK$5,INDIRECT("'"&amp;$B$2&amp;"'!5:5"),0))),0)</f>
        <v>0</v>
      </c>
      <c r="CL7" s="22">
        <f t="shared" ca="1" si="8"/>
        <v>0</v>
      </c>
      <c r="CM7" s="23">
        <f t="shared" ref="CM7:CM16" ca="1" si="9">+CN7+CO7</f>
        <v>0</v>
      </c>
      <c r="CN7" s="22">
        <f t="shared" ref="CN7:CO16" ca="1" si="10">IFERROR(INDIRECT("'"&amp;$B$2&amp;"'!"&amp;ADDRESS(MATCH($B7,INDIRECT("'"&amp;$B$2&amp;"'!$B$1:$B$1095"),0),MATCH(CN$5,INDIRECT("'"&amp;$B$2&amp;"'!5:5"),0))),0)</f>
        <v>0</v>
      </c>
      <c r="CO7" s="22">
        <f t="shared" ca="1" si="10"/>
        <v>0</v>
      </c>
      <c r="CP7" s="23">
        <f t="shared" ref="CP7:CP16" ca="1" si="11">+CQ7+CR7</f>
        <v>0</v>
      </c>
      <c r="CQ7" s="22">
        <f t="shared" ref="CQ7:CU16" ca="1" si="12">IFERROR(INDIRECT("'"&amp;$B$2&amp;"'!"&amp;ADDRESS(MATCH($B7,INDIRECT("'"&amp;$B$2&amp;"'!$B$1:$B$1095"),0),MATCH(CQ$5,INDIRECT("'"&amp;$B$2&amp;"'!5:5"),0))),0)</f>
        <v>0</v>
      </c>
      <c r="CR7" s="22">
        <f t="shared" ca="1" si="12"/>
        <v>0</v>
      </c>
      <c r="CS7" s="22">
        <f t="shared" ca="1" si="12"/>
        <v>0</v>
      </c>
      <c r="CT7" s="22">
        <f t="shared" ca="1" si="12"/>
        <v>0</v>
      </c>
      <c r="CU7" s="22">
        <f t="shared" ca="1" si="12"/>
        <v>0</v>
      </c>
      <c r="CV7" s="23">
        <f t="shared" ref="CV7:CV16" ca="1" si="13">+D7+SUM(H7:CJ7)+SUM(CS7:CU7)</f>
        <v>0</v>
      </c>
    </row>
    <row r="8" spans="1:100" ht="12.75" customHeight="1" x14ac:dyDescent="0.3">
      <c r="A8" s="65" t="s">
        <v>149</v>
      </c>
      <c r="B8" s="21">
        <v>1022</v>
      </c>
      <c r="C8" s="66" t="s">
        <v>147</v>
      </c>
      <c r="D8" s="23">
        <f t="shared" ca="1" si="0"/>
        <v>0</v>
      </c>
      <c r="E8" s="22">
        <f t="shared" ca="1" si="1"/>
        <v>0</v>
      </c>
      <c r="F8" s="22">
        <f t="shared" ca="1" si="1"/>
        <v>0</v>
      </c>
      <c r="G8" s="22">
        <f t="shared" ca="1" si="1"/>
        <v>0</v>
      </c>
      <c r="H8" s="22">
        <f t="shared" ca="1" si="1"/>
        <v>0</v>
      </c>
      <c r="I8" s="22">
        <f t="shared" ca="1" si="1"/>
        <v>0</v>
      </c>
      <c r="J8" s="22">
        <f t="shared" ca="1" si="1"/>
        <v>0</v>
      </c>
      <c r="K8" s="22">
        <f t="shared" ca="1" si="1"/>
        <v>0</v>
      </c>
      <c r="L8" s="22">
        <f t="shared" ca="1" si="1"/>
        <v>0</v>
      </c>
      <c r="M8" s="22">
        <f t="shared" ca="1" si="1"/>
        <v>0</v>
      </c>
      <c r="N8" s="22">
        <f t="shared" ca="1" si="1"/>
        <v>0</v>
      </c>
      <c r="O8" s="22">
        <f t="shared" ca="1" si="1"/>
        <v>0</v>
      </c>
      <c r="P8" s="22">
        <f t="shared" ca="1" si="1"/>
        <v>0</v>
      </c>
      <c r="Q8" s="22">
        <f t="shared" ca="1" si="1"/>
        <v>0</v>
      </c>
      <c r="R8" s="22">
        <f t="shared" ca="1" si="1"/>
        <v>0</v>
      </c>
      <c r="S8" s="22">
        <f t="shared" ca="1" si="1"/>
        <v>0</v>
      </c>
      <c r="T8" s="22">
        <f t="shared" ca="1" si="1"/>
        <v>0</v>
      </c>
      <c r="U8" s="22">
        <f t="shared" ca="1" si="2"/>
        <v>0</v>
      </c>
      <c r="V8" s="22">
        <f t="shared" ca="1" si="2"/>
        <v>0</v>
      </c>
      <c r="W8" s="22">
        <f t="shared" ca="1" si="2"/>
        <v>0</v>
      </c>
      <c r="X8" s="22">
        <f t="shared" ca="1" si="2"/>
        <v>0</v>
      </c>
      <c r="Y8" s="22">
        <f t="shared" ca="1" si="2"/>
        <v>0</v>
      </c>
      <c r="Z8" s="22">
        <f t="shared" ca="1" si="2"/>
        <v>0</v>
      </c>
      <c r="AA8" s="22">
        <f t="shared" ca="1" si="2"/>
        <v>0</v>
      </c>
      <c r="AB8" s="22">
        <f t="shared" ca="1" si="2"/>
        <v>0</v>
      </c>
      <c r="AC8" s="22">
        <f t="shared" ca="1" si="2"/>
        <v>0</v>
      </c>
      <c r="AD8" s="22">
        <f t="shared" ca="1" si="2"/>
        <v>0</v>
      </c>
      <c r="AE8" s="22">
        <f t="shared" ca="1" si="2"/>
        <v>0</v>
      </c>
      <c r="AF8" s="22">
        <f t="shared" ca="1" si="2"/>
        <v>0</v>
      </c>
      <c r="AG8" s="22">
        <f t="shared" ca="1" si="2"/>
        <v>0</v>
      </c>
      <c r="AH8" s="22">
        <f t="shared" ca="1" si="2"/>
        <v>0</v>
      </c>
      <c r="AI8" s="22">
        <f t="shared" ca="1" si="2"/>
        <v>0</v>
      </c>
      <c r="AJ8" s="22">
        <f t="shared" ca="1" si="2"/>
        <v>0</v>
      </c>
      <c r="AK8" s="22">
        <f t="shared" ca="1" si="3"/>
        <v>0</v>
      </c>
      <c r="AL8" s="22">
        <f t="shared" ca="1" si="3"/>
        <v>0</v>
      </c>
      <c r="AM8" s="22">
        <f t="shared" ca="1" si="3"/>
        <v>0</v>
      </c>
      <c r="AN8" s="22">
        <f t="shared" ca="1" si="3"/>
        <v>0</v>
      </c>
      <c r="AO8" s="22">
        <f t="shared" ca="1" si="3"/>
        <v>0</v>
      </c>
      <c r="AP8" s="22">
        <f t="shared" ca="1" si="3"/>
        <v>0</v>
      </c>
      <c r="AQ8" s="22">
        <f t="shared" ca="1" si="3"/>
        <v>0</v>
      </c>
      <c r="AR8" s="22">
        <f t="shared" ca="1" si="3"/>
        <v>0</v>
      </c>
      <c r="AS8" s="22">
        <f t="shared" ca="1" si="3"/>
        <v>0</v>
      </c>
      <c r="AT8" s="22">
        <f t="shared" ca="1" si="3"/>
        <v>0</v>
      </c>
      <c r="AU8" s="22">
        <f t="shared" ca="1" si="3"/>
        <v>0</v>
      </c>
      <c r="AV8" s="22">
        <f t="shared" ca="1" si="3"/>
        <v>0</v>
      </c>
      <c r="AW8" s="22">
        <f t="shared" ca="1" si="3"/>
        <v>0</v>
      </c>
      <c r="AX8" s="22">
        <f t="shared" ca="1" si="3"/>
        <v>0</v>
      </c>
      <c r="AY8" s="22">
        <f t="shared" ca="1" si="3"/>
        <v>0</v>
      </c>
      <c r="AZ8" s="22">
        <f t="shared" ca="1" si="3"/>
        <v>0</v>
      </c>
      <c r="BA8" s="22">
        <f t="shared" ca="1" si="4"/>
        <v>0</v>
      </c>
      <c r="BB8" s="22">
        <f t="shared" ca="1" si="4"/>
        <v>0</v>
      </c>
      <c r="BC8" s="22">
        <f t="shared" ca="1" si="4"/>
        <v>0</v>
      </c>
      <c r="BD8" s="22">
        <f t="shared" ca="1" si="4"/>
        <v>0</v>
      </c>
      <c r="BE8" s="22">
        <f t="shared" ca="1" si="4"/>
        <v>0</v>
      </c>
      <c r="BF8" s="22">
        <f t="shared" ca="1" si="4"/>
        <v>0</v>
      </c>
      <c r="BG8" s="22">
        <f t="shared" ca="1" si="4"/>
        <v>0</v>
      </c>
      <c r="BH8" s="22">
        <f t="shared" ca="1" si="4"/>
        <v>0</v>
      </c>
      <c r="BI8" s="22">
        <f t="shared" ca="1" si="4"/>
        <v>0</v>
      </c>
      <c r="BJ8" s="22">
        <f t="shared" ca="1" si="4"/>
        <v>0</v>
      </c>
      <c r="BK8" s="22">
        <f t="shared" ca="1" si="4"/>
        <v>0</v>
      </c>
      <c r="BL8" s="22">
        <f t="shared" ca="1" si="4"/>
        <v>0</v>
      </c>
      <c r="BM8" s="22">
        <f t="shared" ca="1" si="4"/>
        <v>0</v>
      </c>
      <c r="BN8" s="22">
        <f t="shared" ca="1" si="4"/>
        <v>0</v>
      </c>
      <c r="BO8" s="22">
        <f t="shared" ca="1" si="4"/>
        <v>0</v>
      </c>
      <c r="BP8" s="22">
        <f t="shared" ca="1" si="4"/>
        <v>0</v>
      </c>
      <c r="BQ8" s="22">
        <f t="shared" ca="1" si="5"/>
        <v>0</v>
      </c>
      <c r="BR8" s="22">
        <f t="shared" ca="1" si="5"/>
        <v>0</v>
      </c>
      <c r="BS8" s="22">
        <f t="shared" ca="1" si="5"/>
        <v>0</v>
      </c>
      <c r="BT8" s="22">
        <f t="shared" ca="1" si="5"/>
        <v>0</v>
      </c>
      <c r="BU8" s="22">
        <f t="shared" ca="1" si="5"/>
        <v>0</v>
      </c>
      <c r="BV8" s="22">
        <f t="shared" ca="1" si="5"/>
        <v>0</v>
      </c>
      <c r="BW8" s="22">
        <f t="shared" ca="1" si="5"/>
        <v>0</v>
      </c>
      <c r="BX8" s="22">
        <f t="shared" ca="1" si="5"/>
        <v>0</v>
      </c>
      <c r="BY8" s="22">
        <f t="shared" ca="1" si="5"/>
        <v>0</v>
      </c>
      <c r="BZ8" s="22">
        <f t="shared" ca="1" si="5"/>
        <v>0</v>
      </c>
      <c r="CA8" s="22">
        <f t="shared" ca="1" si="5"/>
        <v>0</v>
      </c>
      <c r="CB8" s="22">
        <f t="shared" ca="1" si="5"/>
        <v>0</v>
      </c>
      <c r="CC8" s="22">
        <f t="shared" ca="1" si="5"/>
        <v>0</v>
      </c>
      <c r="CD8" s="22">
        <f t="shared" ca="1" si="5"/>
        <v>0</v>
      </c>
      <c r="CE8" s="22">
        <f t="shared" ca="1" si="5"/>
        <v>0</v>
      </c>
      <c r="CF8" s="22">
        <f t="shared" ca="1" si="5"/>
        <v>0</v>
      </c>
      <c r="CG8" s="22">
        <f t="shared" ca="1" si="5"/>
        <v>0</v>
      </c>
      <c r="CH8" s="22">
        <f t="shared" ca="1" si="6"/>
        <v>0</v>
      </c>
      <c r="CI8" s="22">
        <f t="shared" ca="1" si="6"/>
        <v>0</v>
      </c>
      <c r="CJ8" s="23">
        <f t="shared" ca="1" si="7"/>
        <v>0</v>
      </c>
      <c r="CK8" s="22">
        <f t="shared" ca="1" si="8"/>
        <v>0</v>
      </c>
      <c r="CL8" s="22">
        <f t="shared" ca="1" si="8"/>
        <v>0</v>
      </c>
      <c r="CM8" s="23">
        <f t="shared" ca="1" si="9"/>
        <v>0</v>
      </c>
      <c r="CN8" s="22">
        <f t="shared" ca="1" si="10"/>
        <v>0</v>
      </c>
      <c r="CO8" s="22">
        <f t="shared" ca="1" si="10"/>
        <v>0</v>
      </c>
      <c r="CP8" s="23">
        <f t="shared" ca="1" si="11"/>
        <v>0</v>
      </c>
      <c r="CQ8" s="22">
        <f t="shared" ca="1" si="12"/>
        <v>0</v>
      </c>
      <c r="CR8" s="22">
        <f t="shared" ca="1" si="12"/>
        <v>0</v>
      </c>
      <c r="CS8" s="22">
        <f t="shared" ca="1" si="12"/>
        <v>0</v>
      </c>
      <c r="CT8" s="22">
        <f t="shared" ca="1" si="12"/>
        <v>0</v>
      </c>
      <c r="CU8" s="22">
        <f t="shared" ca="1" si="12"/>
        <v>0</v>
      </c>
      <c r="CV8" s="23">
        <f t="shared" ca="1" si="13"/>
        <v>0</v>
      </c>
    </row>
    <row r="9" spans="1:100" ht="12.75" customHeight="1" x14ac:dyDescent="0.3">
      <c r="A9" s="65" t="s">
        <v>151</v>
      </c>
      <c r="B9" s="21">
        <v>1025</v>
      </c>
      <c r="C9" s="66" t="s">
        <v>147</v>
      </c>
      <c r="D9" s="23">
        <f t="shared" ca="1" si="0"/>
        <v>30760491.359999958</v>
      </c>
      <c r="E9" s="22">
        <f t="shared" ca="1" si="1"/>
        <v>436861.55</v>
      </c>
      <c r="F9" s="22">
        <f t="shared" ca="1" si="1"/>
        <v>6761564.1599999601</v>
      </c>
      <c r="G9" s="22">
        <f t="shared" ca="1" si="1"/>
        <v>23562065.649999999</v>
      </c>
      <c r="H9" s="22">
        <f t="shared" ca="1" si="1"/>
        <v>776040.4</v>
      </c>
      <c r="I9" s="22">
        <f t="shared" ca="1" si="1"/>
        <v>629448.9</v>
      </c>
      <c r="J9" s="22">
        <f t="shared" ca="1" si="1"/>
        <v>141389.93</v>
      </c>
      <c r="K9" s="22">
        <f t="shared" ca="1" si="1"/>
        <v>0</v>
      </c>
      <c r="L9" s="22">
        <f t="shared" ca="1" si="1"/>
        <v>0</v>
      </c>
      <c r="M9" s="22">
        <f t="shared" ca="1" si="1"/>
        <v>0</v>
      </c>
      <c r="N9" s="22">
        <f t="shared" ca="1" si="1"/>
        <v>0</v>
      </c>
      <c r="O9" s="22">
        <f t="shared" ca="1" si="1"/>
        <v>10136045.68</v>
      </c>
      <c r="P9" s="22">
        <f t="shared" ca="1" si="1"/>
        <v>0</v>
      </c>
      <c r="Q9" s="22">
        <f t="shared" ca="1" si="1"/>
        <v>31973.94</v>
      </c>
      <c r="R9" s="22">
        <f t="shared" ca="1" si="1"/>
        <v>0</v>
      </c>
      <c r="S9" s="22">
        <f t="shared" ca="1" si="1"/>
        <v>0</v>
      </c>
      <c r="T9" s="22">
        <f t="shared" ca="1" si="1"/>
        <v>245419488.75573599</v>
      </c>
      <c r="U9" s="22">
        <f t="shared" ca="1" si="2"/>
        <v>9824976.3599999994</v>
      </c>
      <c r="V9" s="22">
        <f t="shared" ca="1" si="2"/>
        <v>2365597.3099999898</v>
      </c>
      <c r="W9" s="22">
        <f t="shared" ca="1" si="2"/>
        <v>33655060.800000101</v>
      </c>
      <c r="X9" s="22">
        <f t="shared" ca="1" si="2"/>
        <v>0</v>
      </c>
      <c r="Y9" s="22">
        <f t="shared" ca="1" si="2"/>
        <v>3393630.8699999996</v>
      </c>
      <c r="Z9" s="22">
        <f t="shared" ca="1" si="2"/>
        <v>25955153.449999999</v>
      </c>
      <c r="AA9" s="22">
        <f t="shared" ca="1" si="2"/>
        <v>0</v>
      </c>
      <c r="AB9" s="22">
        <f t="shared" ca="1" si="2"/>
        <v>0</v>
      </c>
      <c r="AC9" s="22">
        <f t="shared" ca="1" si="2"/>
        <v>285728.32000001299</v>
      </c>
      <c r="AD9" s="22">
        <f t="shared" ca="1" si="2"/>
        <v>886861.15000000095</v>
      </c>
      <c r="AE9" s="22">
        <f t="shared" ca="1" si="2"/>
        <v>0</v>
      </c>
      <c r="AF9" s="22">
        <f t="shared" ca="1" si="2"/>
        <v>251353.48</v>
      </c>
      <c r="AG9" s="22">
        <f t="shared" ca="1" si="2"/>
        <v>0</v>
      </c>
      <c r="AH9" s="22">
        <f t="shared" ca="1" si="2"/>
        <v>0</v>
      </c>
      <c r="AI9" s="22">
        <f t="shared" ca="1" si="2"/>
        <v>0</v>
      </c>
      <c r="AJ9" s="22">
        <f t="shared" ca="1" si="2"/>
        <v>3203252.6388021898</v>
      </c>
      <c r="AK9" s="22">
        <f t="shared" ca="1" si="3"/>
        <v>0</v>
      </c>
      <c r="AL9" s="22">
        <f t="shared" ca="1" si="3"/>
        <v>0</v>
      </c>
      <c r="AM9" s="22">
        <f t="shared" ca="1" si="3"/>
        <v>397588.68</v>
      </c>
      <c r="AN9" s="22">
        <f t="shared" ca="1" si="3"/>
        <v>127126.48</v>
      </c>
      <c r="AO9" s="22">
        <f t="shared" ca="1" si="3"/>
        <v>0</v>
      </c>
      <c r="AP9" s="22">
        <f t="shared" ca="1" si="3"/>
        <v>788410.71</v>
      </c>
      <c r="AQ9" s="22">
        <f t="shared" ca="1" si="3"/>
        <v>0</v>
      </c>
      <c r="AR9" s="22">
        <f t="shared" ca="1" si="3"/>
        <v>0</v>
      </c>
      <c r="AS9" s="22">
        <f t="shared" ca="1" si="3"/>
        <v>0</v>
      </c>
      <c r="AT9" s="22">
        <f t="shared" ca="1" si="3"/>
        <v>106922287.56999999</v>
      </c>
      <c r="AU9" s="22">
        <f t="shared" ca="1" si="3"/>
        <v>4793471.1899999902</v>
      </c>
      <c r="AV9" s="22">
        <f t="shared" ca="1" si="3"/>
        <v>4793368.5399999898</v>
      </c>
      <c r="AW9" s="22">
        <f t="shared" ca="1" si="3"/>
        <v>0</v>
      </c>
      <c r="AX9" s="22">
        <f t="shared" ca="1" si="3"/>
        <v>0</v>
      </c>
      <c r="AY9" s="22">
        <f t="shared" ca="1" si="3"/>
        <v>0</v>
      </c>
      <c r="AZ9" s="22">
        <f t="shared" ca="1" si="3"/>
        <v>0</v>
      </c>
      <c r="BA9" s="22">
        <f t="shared" ca="1" si="4"/>
        <v>0</v>
      </c>
      <c r="BB9" s="22">
        <f t="shared" ca="1" si="4"/>
        <v>0</v>
      </c>
      <c r="BC9" s="22">
        <f t="shared" ca="1" si="4"/>
        <v>0</v>
      </c>
      <c r="BD9" s="22">
        <f t="shared" ca="1" si="4"/>
        <v>5534505.51000001</v>
      </c>
      <c r="BE9" s="22">
        <f t="shared" ca="1" si="4"/>
        <v>0</v>
      </c>
      <c r="BF9" s="22">
        <f t="shared" ca="1" si="4"/>
        <v>0</v>
      </c>
      <c r="BG9" s="22">
        <f t="shared" ca="1" si="4"/>
        <v>0</v>
      </c>
      <c r="BH9" s="22">
        <f t="shared" ca="1" si="4"/>
        <v>0</v>
      </c>
      <c r="BI9" s="22">
        <f t="shared" ca="1" si="4"/>
        <v>0</v>
      </c>
      <c r="BJ9" s="22">
        <f t="shared" ca="1" si="4"/>
        <v>0</v>
      </c>
      <c r="BK9" s="22">
        <f t="shared" ca="1" si="4"/>
        <v>0</v>
      </c>
      <c r="BL9" s="22">
        <f t="shared" ca="1" si="4"/>
        <v>0</v>
      </c>
      <c r="BM9" s="22">
        <f t="shared" ca="1" si="4"/>
        <v>0</v>
      </c>
      <c r="BN9" s="22">
        <f t="shared" ca="1" si="4"/>
        <v>116792.91</v>
      </c>
      <c r="BO9" s="22">
        <f t="shared" ca="1" si="4"/>
        <v>0</v>
      </c>
      <c r="BP9" s="22">
        <f t="shared" ca="1" si="4"/>
        <v>30789016.779999699</v>
      </c>
      <c r="BQ9" s="22">
        <f t="shared" ca="1" si="5"/>
        <v>0</v>
      </c>
      <c r="BR9" s="22">
        <f t="shared" ca="1" si="5"/>
        <v>5017022.2200000007</v>
      </c>
      <c r="BS9" s="22">
        <f t="shared" ca="1" si="5"/>
        <v>8509224.0499999207</v>
      </c>
      <c r="BT9" s="22">
        <f t="shared" ca="1" si="5"/>
        <v>0</v>
      </c>
      <c r="BU9" s="22">
        <f t="shared" ca="1" si="5"/>
        <v>0</v>
      </c>
      <c r="BV9" s="22">
        <f t="shared" ca="1" si="5"/>
        <v>0</v>
      </c>
      <c r="BW9" s="22">
        <f t="shared" ca="1" si="5"/>
        <v>0</v>
      </c>
      <c r="BX9" s="22">
        <f t="shared" ca="1" si="5"/>
        <v>4540436.5040499996</v>
      </c>
      <c r="BY9" s="22">
        <f t="shared" ca="1" si="5"/>
        <v>0</v>
      </c>
      <c r="BZ9" s="22">
        <f t="shared" ca="1" si="5"/>
        <v>0</v>
      </c>
      <c r="CA9" s="22">
        <f t="shared" ca="1" si="5"/>
        <v>43361658.165200002</v>
      </c>
      <c r="CB9" s="22">
        <f t="shared" ca="1" si="5"/>
        <v>1054709220.6288</v>
      </c>
      <c r="CC9" s="22">
        <f t="shared" ca="1" si="5"/>
        <v>7063923.75765</v>
      </c>
      <c r="CD9" s="22">
        <f t="shared" ca="1" si="5"/>
        <v>499996404.42085004</v>
      </c>
      <c r="CE9" s="22">
        <f t="shared" ca="1" si="5"/>
        <v>0</v>
      </c>
      <c r="CF9" s="22">
        <f t="shared" ca="1" si="5"/>
        <v>0</v>
      </c>
      <c r="CG9" s="22">
        <f t="shared" ca="1" si="5"/>
        <v>11816362.789100001</v>
      </c>
      <c r="CH9" s="22">
        <f t="shared" ca="1" si="6"/>
        <v>81618850.375700012</v>
      </c>
      <c r="CI9" s="22">
        <f t="shared" ca="1" si="6"/>
        <v>6516</v>
      </c>
      <c r="CJ9" s="23">
        <f t="shared" ca="1" si="7"/>
        <v>171013049.399997</v>
      </c>
      <c r="CK9" s="22">
        <f t="shared" ca="1" si="8"/>
        <v>3500</v>
      </c>
      <c r="CL9" s="22">
        <f t="shared" ca="1" si="8"/>
        <v>0</v>
      </c>
      <c r="CM9" s="23">
        <f t="shared" ca="1" si="9"/>
        <v>158591436.65999699</v>
      </c>
      <c r="CN9" s="22">
        <f t="shared" ca="1" si="10"/>
        <v>0</v>
      </c>
      <c r="CO9" s="22">
        <f t="shared" ca="1" si="10"/>
        <v>158591436.65999699</v>
      </c>
      <c r="CP9" s="23">
        <f t="shared" ca="1" si="11"/>
        <v>12418112.74</v>
      </c>
      <c r="CQ9" s="22">
        <f t="shared" ca="1" si="12"/>
        <v>590132.81999999995</v>
      </c>
      <c r="CR9" s="22">
        <f t="shared" ca="1" si="12"/>
        <v>11827979.92</v>
      </c>
      <c r="CS9" s="22">
        <f t="shared" ca="1" si="12"/>
        <v>105168.22</v>
      </c>
      <c r="CT9" s="22">
        <f t="shared" ca="1" si="12"/>
        <v>0</v>
      </c>
      <c r="CU9" s="22">
        <f t="shared" ca="1" si="12"/>
        <v>0</v>
      </c>
      <c r="CV9" s="23">
        <f t="shared" ca="1" si="13"/>
        <v>2409736898.2458849</v>
      </c>
    </row>
    <row r="10" spans="1:100" ht="12.75" customHeight="1" x14ac:dyDescent="0.3">
      <c r="A10" s="65" t="s">
        <v>153</v>
      </c>
      <c r="B10" s="21">
        <v>1030</v>
      </c>
      <c r="C10" s="66" t="s">
        <v>147</v>
      </c>
      <c r="D10" s="23">
        <f t="shared" ca="1" si="0"/>
        <v>74656.63</v>
      </c>
      <c r="E10" s="22">
        <f t="shared" ca="1" si="1"/>
        <v>66033.95</v>
      </c>
      <c r="F10" s="22">
        <f t="shared" ca="1" si="1"/>
        <v>8622.68</v>
      </c>
      <c r="G10" s="22">
        <f t="shared" ca="1" si="1"/>
        <v>0</v>
      </c>
      <c r="H10" s="22">
        <f t="shared" ca="1" si="1"/>
        <v>0</v>
      </c>
      <c r="I10" s="22">
        <f t="shared" ca="1" si="1"/>
        <v>516118.74</v>
      </c>
      <c r="J10" s="22">
        <f t="shared" ca="1" si="1"/>
        <v>0</v>
      </c>
      <c r="K10" s="22">
        <f t="shared" ca="1" si="1"/>
        <v>1996245.51</v>
      </c>
      <c r="L10" s="22">
        <f t="shared" ca="1" si="1"/>
        <v>0</v>
      </c>
      <c r="M10" s="22">
        <f t="shared" ca="1" si="1"/>
        <v>0</v>
      </c>
      <c r="N10" s="22">
        <f t="shared" ca="1" si="1"/>
        <v>0</v>
      </c>
      <c r="O10" s="22">
        <f t="shared" ca="1" si="1"/>
        <v>700</v>
      </c>
      <c r="P10" s="22">
        <f t="shared" ca="1" si="1"/>
        <v>18812916.32</v>
      </c>
      <c r="Q10" s="22">
        <f t="shared" ca="1" si="1"/>
        <v>0</v>
      </c>
      <c r="R10" s="22">
        <f t="shared" ca="1" si="1"/>
        <v>0</v>
      </c>
      <c r="S10" s="22">
        <f t="shared" ca="1" si="1"/>
        <v>0</v>
      </c>
      <c r="T10" s="22">
        <f t="shared" ca="1" si="1"/>
        <v>3459584.44</v>
      </c>
      <c r="U10" s="22">
        <f t="shared" ca="1" si="2"/>
        <v>0</v>
      </c>
      <c r="V10" s="22">
        <f t="shared" ca="1" si="2"/>
        <v>1699946.26</v>
      </c>
      <c r="W10" s="22">
        <f t="shared" ca="1" si="2"/>
        <v>6538992.0700000003</v>
      </c>
      <c r="X10" s="22">
        <f t="shared" ca="1" si="2"/>
        <v>0</v>
      </c>
      <c r="Y10" s="22">
        <f t="shared" ca="1" si="2"/>
        <v>13369.95</v>
      </c>
      <c r="Z10" s="22">
        <f t="shared" ca="1" si="2"/>
        <v>6947.69</v>
      </c>
      <c r="AA10" s="22">
        <f t="shared" ca="1" si="2"/>
        <v>0</v>
      </c>
      <c r="AB10" s="22">
        <f t="shared" ca="1" si="2"/>
        <v>0</v>
      </c>
      <c r="AC10" s="22">
        <f t="shared" ca="1" si="2"/>
        <v>834.39</v>
      </c>
      <c r="AD10" s="22">
        <f t="shared" ca="1" si="2"/>
        <v>1350</v>
      </c>
      <c r="AE10" s="22">
        <f t="shared" ca="1" si="2"/>
        <v>0</v>
      </c>
      <c r="AF10" s="22">
        <f t="shared" ca="1" si="2"/>
        <v>0</v>
      </c>
      <c r="AG10" s="22">
        <f t="shared" ca="1" si="2"/>
        <v>0</v>
      </c>
      <c r="AH10" s="22">
        <f t="shared" ca="1" si="2"/>
        <v>0</v>
      </c>
      <c r="AI10" s="22">
        <f t="shared" ca="1" si="2"/>
        <v>0</v>
      </c>
      <c r="AJ10" s="22">
        <f t="shared" ca="1" si="2"/>
        <v>0</v>
      </c>
      <c r="AK10" s="22">
        <f t="shared" ca="1" si="3"/>
        <v>0</v>
      </c>
      <c r="AL10" s="22">
        <f t="shared" ca="1" si="3"/>
        <v>0</v>
      </c>
      <c r="AM10" s="22">
        <f t="shared" ca="1" si="3"/>
        <v>240098.73</v>
      </c>
      <c r="AN10" s="22">
        <f t="shared" ca="1" si="3"/>
        <v>0</v>
      </c>
      <c r="AO10" s="22">
        <f t="shared" ca="1" si="3"/>
        <v>0</v>
      </c>
      <c r="AP10" s="22">
        <f t="shared" ca="1" si="3"/>
        <v>4798.68</v>
      </c>
      <c r="AQ10" s="22">
        <f t="shared" ca="1" si="3"/>
        <v>0</v>
      </c>
      <c r="AR10" s="22">
        <f t="shared" ca="1" si="3"/>
        <v>0</v>
      </c>
      <c r="AS10" s="22">
        <f t="shared" ca="1" si="3"/>
        <v>0</v>
      </c>
      <c r="AT10" s="22">
        <f t="shared" ca="1" si="3"/>
        <v>6550450.3600000003</v>
      </c>
      <c r="AU10" s="22">
        <f t="shared" ca="1" si="3"/>
        <v>1008.91</v>
      </c>
      <c r="AV10" s="22">
        <f t="shared" ca="1" si="3"/>
        <v>1351.73</v>
      </c>
      <c r="AW10" s="22">
        <f t="shared" ca="1" si="3"/>
        <v>0</v>
      </c>
      <c r="AX10" s="22">
        <f t="shared" ca="1" si="3"/>
        <v>1335.35</v>
      </c>
      <c r="AY10" s="22">
        <f t="shared" ca="1" si="3"/>
        <v>0</v>
      </c>
      <c r="AZ10" s="22">
        <f t="shared" ca="1" si="3"/>
        <v>0</v>
      </c>
      <c r="BA10" s="22">
        <f t="shared" ca="1" si="4"/>
        <v>0</v>
      </c>
      <c r="BB10" s="22">
        <f t="shared" ca="1" si="4"/>
        <v>0</v>
      </c>
      <c r="BC10" s="22">
        <f t="shared" ca="1" si="4"/>
        <v>0</v>
      </c>
      <c r="BD10" s="22">
        <f t="shared" ca="1" si="4"/>
        <v>546819.65</v>
      </c>
      <c r="BE10" s="22">
        <f t="shared" ca="1" si="4"/>
        <v>0</v>
      </c>
      <c r="BF10" s="22">
        <f t="shared" ca="1" si="4"/>
        <v>0</v>
      </c>
      <c r="BG10" s="22">
        <f t="shared" ca="1" si="4"/>
        <v>0</v>
      </c>
      <c r="BH10" s="22">
        <f t="shared" ca="1" si="4"/>
        <v>0</v>
      </c>
      <c r="BI10" s="22">
        <f t="shared" ca="1" si="4"/>
        <v>0</v>
      </c>
      <c r="BJ10" s="22">
        <f t="shared" ca="1" si="4"/>
        <v>0</v>
      </c>
      <c r="BK10" s="22">
        <f t="shared" ca="1" si="4"/>
        <v>0</v>
      </c>
      <c r="BL10" s="22">
        <f t="shared" ca="1" si="4"/>
        <v>0</v>
      </c>
      <c r="BM10" s="22">
        <f t="shared" ca="1" si="4"/>
        <v>0</v>
      </c>
      <c r="BN10" s="22">
        <f t="shared" ca="1" si="4"/>
        <v>48859.98</v>
      </c>
      <c r="BO10" s="22">
        <f t="shared" ca="1" si="4"/>
        <v>0</v>
      </c>
      <c r="BP10" s="22">
        <f t="shared" ca="1" si="4"/>
        <v>404.27</v>
      </c>
      <c r="BQ10" s="22">
        <f t="shared" ca="1" si="5"/>
        <v>0</v>
      </c>
      <c r="BR10" s="22">
        <f t="shared" ca="1" si="5"/>
        <v>0</v>
      </c>
      <c r="BS10" s="22">
        <f t="shared" ca="1" si="5"/>
        <v>344055.76</v>
      </c>
      <c r="BT10" s="22">
        <f t="shared" ca="1" si="5"/>
        <v>0</v>
      </c>
      <c r="BU10" s="22">
        <f t="shared" ca="1" si="5"/>
        <v>0</v>
      </c>
      <c r="BV10" s="22">
        <f t="shared" ca="1" si="5"/>
        <v>0</v>
      </c>
      <c r="BW10" s="22">
        <f t="shared" ca="1" si="5"/>
        <v>0</v>
      </c>
      <c r="BX10" s="22">
        <f t="shared" ca="1" si="5"/>
        <v>0</v>
      </c>
      <c r="BY10" s="22">
        <f t="shared" ca="1" si="5"/>
        <v>0</v>
      </c>
      <c r="BZ10" s="22">
        <f t="shared" ca="1" si="5"/>
        <v>0</v>
      </c>
      <c r="CA10" s="22">
        <f t="shared" ca="1" si="5"/>
        <v>0</v>
      </c>
      <c r="CB10" s="22">
        <f t="shared" ca="1" si="5"/>
        <v>37409.550000000003</v>
      </c>
      <c r="CC10" s="22">
        <f t="shared" ca="1" si="5"/>
        <v>0</v>
      </c>
      <c r="CD10" s="22">
        <f t="shared" ca="1" si="5"/>
        <v>0</v>
      </c>
      <c r="CE10" s="22">
        <f t="shared" ca="1" si="5"/>
        <v>0</v>
      </c>
      <c r="CF10" s="22">
        <f t="shared" ca="1" si="5"/>
        <v>0</v>
      </c>
      <c r="CG10" s="22">
        <f t="shared" ca="1" si="5"/>
        <v>0</v>
      </c>
      <c r="CH10" s="22">
        <f t="shared" ca="1" si="6"/>
        <v>0</v>
      </c>
      <c r="CI10" s="22">
        <f t="shared" ca="1" si="6"/>
        <v>16900</v>
      </c>
      <c r="CJ10" s="23">
        <f t="shared" ca="1" si="7"/>
        <v>707461434.71000004</v>
      </c>
      <c r="CK10" s="22">
        <f t="shared" ca="1" si="8"/>
        <v>0</v>
      </c>
      <c r="CL10" s="22">
        <f t="shared" ca="1" si="8"/>
        <v>0</v>
      </c>
      <c r="CM10" s="23">
        <f t="shared" ca="1" si="9"/>
        <v>2132801.2200000002</v>
      </c>
      <c r="CN10" s="22">
        <f t="shared" ca="1" si="10"/>
        <v>0</v>
      </c>
      <c r="CO10" s="22">
        <f t="shared" ca="1" si="10"/>
        <v>2132801.2200000002</v>
      </c>
      <c r="CP10" s="23">
        <f t="shared" ca="1" si="11"/>
        <v>705328633.49000001</v>
      </c>
      <c r="CQ10" s="22">
        <f t="shared" ca="1" si="12"/>
        <v>0</v>
      </c>
      <c r="CR10" s="22">
        <f t="shared" ca="1" si="12"/>
        <v>705328633.49000001</v>
      </c>
      <c r="CS10" s="22">
        <f t="shared" ca="1" si="12"/>
        <v>832767.66</v>
      </c>
      <c r="CT10" s="22">
        <f t="shared" ca="1" si="12"/>
        <v>0</v>
      </c>
      <c r="CU10" s="22">
        <f t="shared" ca="1" si="12"/>
        <v>0</v>
      </c>
      <c r="CV10" s="23">
        <f t="shared" ca="1" si="13"/>
        <v>749209357.34000003</v>
      </c>
    </row>
    <row r="11" spans="1:100" ht="12.75" customHeight="1" x14ac:dyDescent="0.3">
      <c r="A11" s="65" t="s">
        <v>155</v>
      </c>
      <c r="B11" s="21">
        <v>1036</v>
      </c>
      <c r="C11" s="66" t="s">
        <v>147</v>
      </c>
      <c r="D11" s="23">
        <f t="shared" ca="1" si="0"/>
        <v>0</v>
      </c>
      <c r="E11" s="22">
        <f t="shared" ca="1" si="1"/>
        <v>0</v>
      </c>
      <c r="F11" s="22">
        <f t="shared" ca="1" si="1"/>
        <v>0</v>
      </c>
      <c r="G11" s="22">
        <f t="shared" ca="1" si="1"/>
        <v>0</v>
      </c>
      <c r="H11" s="22">
        <f t="shared" ca="1" si="1"/>
        <v>0</v>
      </c>
      <c r="I11" s="22">
        <f t="shared" ca="1" si="1"/>
        <v>0</v>
      </c>
      <c r="J11" s="22">
        <f t="shared" ca="1" si="1"/>
        <v>0</v>
      </c>
      <c r="K11" s="22">
        <f t="shared" ca="1" si="1"/>
        <v>0</v>
      </c>
      <c r="L11" s="22">
        <f t="shared" ca="1" si="1"/>
        <v>0</v>
      </c>
      <c r="M11" s="22">
        <f t="shared" ca="1" si="1"/>
        <v>0</v>
      </c>
      <c r="N11" s="22">
        <f t="shared" ca="1" si="1"/>
        <v>0</v>
      </c>
      <c r="O11" s="22">
        <f t="shared" ca="1" si="1"/>
        <v>0</v>
      </c>
      <c r="P11" s="22">
        <f t="shared" ca="1" si="1"/>
        <v>0</v>
      </c>
      <c r="Q11" s="22">
        <f t="shared" ca="1" si="1"/>
        <v>0</v>
      </c>
      <c r="R11" s="22">
        <f t="shared" ca="1" si="1"/>
        <v>0</v>
      </c>
      <c r="S11" s="22">
        <f t="shared" ca="1" si="1"/>
        <v>0</v>
      </c>
      <c r="T11" s="22">
        <f t="shared" ca="1" si="1"/>
        <v>0</v>
      </c>
      <c r="U11" s="22">
        <f t="shared" ca="1" si="2"/>
        <v>0</v>
      </c>
      <c r="V11" s="22">
        <f t="shared" ca="1" si="2"/>
        <v>0</v>
      </c>
      <c r="W11" s="22">
        <f t="shared" ca="1" si="2"/>
        <v>0</v>
      </c>
      <c r="X11" s="22">
        <f t="shared" ca="1" si="2"/>
        <v>0</v>
      </c>
      <c r="Y11" s="22">
        <f t="shared" ca="1" si="2"/>
        <v>0</v>
      </c>
      <c r="Z11" s="22">
        <f t="shared" ca="1" si="2"/>
        <v>0</v>
      </c>
      <c r="AA11" s="22">
        <f t="shared" ca="1" si="2"/>
        <v>0</v>
      </c>
      <c r="AB11" s="22">
        <f t="shared" ca="1" si="2"/>
        <v>0</v>
      </c>
      <c r="AC11" s="22">
        <f t="shared" ca="1" si="2"/>
        <v>0</v>
      </c>
      <c r="AD11" s="22">
        <f t="shared" ca="1" si="2"/>
        <v>0</v>
      </c>
      <c r="AE11" s="22">
        <f t="shared" ca="1" si="2"/>
        <v>0</v>
      </c>
      <c r="AF11" s="22">
        <f t="shared" ca="1" si="2"/>
        <v>0</v>
      </c>
      <c r="AG11" s="22">
        <f t="shared" ca="1" si="2"/>
        <v>0</v>
      </c>
      <c r="AH11" s="22">
        <f t="shared" ca="1" si="2"/>
        <v>0</v>
      </c>
      <c r="AI11" s="22">
        <f t="shared" ca="1" si="2"/>
        <v>0</v>
      </c>
      <c r="AJ11" s="22">
        <f t="shared" ca="1" si="2"/>
        <v>0</v>
      </c>
      <c r="AK11" s="22">
        <f t="shared" ca="1" si="3"/>
        <v>0</v>
      </c>
      <c r="AL11" s="22">
        <f t="shared" ca="1" si="3"/>
        <v>0</v>
      </c>
      <c r="AM11" s="22">
        <f t="shared" ca="1" si="3"/>
        <v>0</v>
      </c>
      <c r="AN11" s="22">
        <f t="shared" ca="1" si="3"/>
        <v>0</v>
      </c>
      <c r="AO11" s="22">
        <f t="shared" ca="1" si="3"/>
        <v>0</v>
      </c>
      <c r="AP11" s="22">
        <f t="shared" ca="1" si="3"/>
        <v>0</v>
      </c>
      <c r="AQ11" s="22">
        <f t="shared" ca="1" si="3"/>
        <v>0</v>
      </c>
      <c r="AR11" s="22">
        <f t="shared" ca="1" si="3"/>
        <v>0</v>
      </c>
      <c r="AS11" s="22">
        <f t="shared" ca="1" si="3"/>
        <v>0</v>
      </c>
      <c r="AT11" s="22">
        <f t="shared" ca="1" si="3"/>
        <v>0</v>
      </c>
      <c r="AU11" s="22">
        <f t="shared" ca="1" si="3"/>
        <v>0</v>
      </c>
      <c r="AV11" s="22">
        <f t="shared" ca="1" si="3"/>
        <v>0</v>
      </c>
      <c r="AW11" s="22">
        <f t="shared" ca="1" si="3"/>
        <v>0</v>
      </c>
      <c r="AX11" s="22">
        <f t="shared" ca="1" si="3"/>
        <v>0</v>
      </c>
      <c r="AY11" s="22">
        <f t="shared" ca="1" si="3"/>
        <v>0</v>
      </c>
      <c r="AZ11" s="22">
        <f t="shared" ca="1" si="3"/>
        <v>0</v>
      </c>
      <c r="BA11" s="22">
        <f t="shared" ca="1" si="4"/>
        <v>0</v>
      </c>
      <c r="BB11" s="22">
        <f t="shared" ca="1" si="4"/>
        <v>0</v>
      </c>
      <c r="BC11" s="22">
        <f t="shared" ca="1" si="4"/>
        <v>0</v>
      </c>
      <c r="BD11" s="22">
        <f t="shared" ca="1" si="4"/>
        <v>0</v>
      </c>
      <c r="BE11" s="22">
        <f t="shared" ca="1" si="4"/>
        <v>0</v>
      </c>
      <c r="BF11" s="22">
        <f t="shared" ca="1" si="4"/>
        <v>0</v>
      </c>
      <c r="BG11" s="22">
        <f t="shared" ca="1" si="4"/>
        <v>0</v>
      </c>
      <c r="BH11" s="22">
        <f t="shared" ca="1" si="4"/>
        <v>0</v>
      </c>
      <c r="BI11" s="22">
        <f t="shared" ca="1" si="4"/>
        <v>0</v>
      </c>
      <c r="BJ11" s="22">
        <f t="shared" ca="1" si="4"/>
        <v>0</v>
      </c>
      <c r="BK11" s="22">
        <f t="shared" ca="1" si="4"/>
        <v>0</v>
      </c>
      <c r="BL11" s="22">
        <f t="shared" ca="1" si="4"/>
        <v>0</v>
      </c>
      <c r="BM11" s="22">
        <f t="shared" ca="1" si="4"/>
        <v>0</v>
      </c>
      <c r="BN11" s="22">
        <f t="shared" ca="1" si="4"/>
        <v>0</v>
      </c>
      <c r="BO11" s="22">
        <f t="shared" ca="1" si="4"/>
        <v>0</v>
      </c>
      <c r="BP11" s="22">
        <f t="shared" ca="1" si="4"/>
        <v>0</v>
      </c>
      <c r="BQ11" s="22">
        <f t="shared" ca="1" si="5"/>
        <v>0</v>
      </c>
      <c r="BR11" s="22">
        <f t="shared" ca="1" si="5"/>
        <v>0</v>
      </c>
      <c r="BS11" s="22">
        <f t="shared" ca="1" si="5"/>
        <v>0</v>
      </c>
      <c r="BT11" s="22">
        <f t="shared" ca="1" si="5"/>
        <v>0</v>
      </c>
      <c r="BU11" s="22">
        <f t="shared" ca="1" si="5"/>
        <v>0</v>
      </c>
      <c r="BV11" s="22">
        <f t="shared" ca="1" si="5"/>
        <v>0</v>
      </c>
      <c r="BW11" s="22">
        <f t="shared" ca="1" si="5"/>
        <v>0</v>
      </c>
      <c r="BX11" s="22">
        <f t="shared" ca="1" si="5"/>
        <v>0</v>
      </c>
      <c r="BY11" s="22">
        <f t="shared" ca="1" si="5"/>
        <v>0</v>
      </c>
      <c r="BZ11" s="22">
        <f t="shared" ca="1" si="5"/>
        <v>0</v>
      </c>
      <c r="CA11" s="22">
        <f t="shared" ca="1" si="5"/>
        <v>0</v>
      </c>
      <c r="CB11" s="22">
        <f t="shared" ca="1" si="5"/>
        <v>0</v>
      </c>
      <c r="CC11" s="22">
        <f t="shared" ca="1" si="5"/>
        <v>0</v>
      </c>
      <c r="CD11" s="22">
        <f t="shared" ca="1" si="5"/>
        <v>0</v>
      </c>
      <c r="CE11" s="22">
        <f t="shared" ca="1" si="5"/>
        <v>0</v>
      </c>
      <c r="CF11" s="22">
        <f t="shared" ca="1" si="5"/>
        <v>0</v>
      </c>
      <c r="CG11" s="22">
        <f t="shared" ca="1" si="5"/>
        <v>0</v>
      </c>
      <c r="CH11" s="22">
        <f t="shared" ca="1" si="6"/>
        <v>0</v>
      </c>
      <c r="CI11" s="22">
        <f t="shared" ca="1" si="6"/>
        <v>0</v>
      </c>
      <c r="CJ11" s="23">
        <f t="shared" ca="1" si="7"/>
        <v>0</v>
      </c>
      <c r="CK11" s="22">
        <f t="shared" ca="1" si="8"/>
        <v>0</v>
      </c>
      <c r="CL11" s="22">
        <f t="shared" ca="1" si="8"/>
        <v>0</v>
      </c>
      <c r="CM11" s="23">
        <f t="shared" ca="1" si="9"/>
        <v>0</v>
      </c>
      <c r="CN11" s="22">
        <f t="shared" ca="1" si="10"/>
        <v>0</v>
      </c>
      <c r="CO11" s="22">
        <f t="shared" ca="1" si="10"/>
        <v>0</v>
      </c>
      <c r="CP11" s="23">
        <f t="shared" ca="1" si="11"/>
        <v>0</v>
      </c>
      <c r="CQ11" s="22">
        <f t="shared" ca="1" si="12"/>
        <v>0</v>
      </c>
      <c r="CR11" s="22">
        <f t="shared" ca="1" si="12"/>
        <v>0</v>
      </c>
      <c r="CS11" s="22">
        <f t="shared" ca="1" si="12"/>
        <v>0</v>
      </c>
      <c r="CT11" s="22">
        <f t="shared" ca="1" si="12"/>
        <v>0</v>
      </c>
      <c r="CU11" s="22">
        <f t="shared" ca="1" si="12"/>
        <v>0</v>
      </c>
      <c r="CV11" s="23">
        <f t="shared" ca="1" si="13"/>
        <v>0</v>
      </c>
    </row>
    <row r="12" spans="1:100" ht="12.75" customHeight="1" x14ac:dyDescent="0.3">
      <c r="A12" s="65" t="s">
        <v>157</v>
      </c>
      <c r="B12" s="21">
        <v>1048</v>
      </c>
      <c r="C12" s="66" t="s">
        <v>147</v>
      </c>
      <c r="D12" s="23">
        <f t="shared" ca="1" si="0"/>
        <v>80264.590000000055</v>
      </c>
      <c r="E12" s="22">
        <f t="shared" ca="1" si="1"/>
        <v>37458.580000000009</v>
      </c>
      <c r="F12" s="22">
        <f t="shared" ca="1" si="1"/>
        <v>3118.1800000000003</v>
      </c>
      <c r="G12" s="22">
        <f t="shared" ca="1" si="1"/>
        <v>39687.830000000038</v>
      </c>
      <c r="H12" s="22">
        <f t="shared" ca="1" si="1"/>
        <v>0</v>
      </c>
      <c r="I12" s="22">
        <f t="shared" ca="1" si="1"/>
        <v>223970.41999999995</v>
      </c>
      <c r="J12" s="22">
        <f t="shared" ca="1" si="1"/>
        <v>0</v>
      </c>
      <c r="K12" s="22">
        <f t="shared" ca="1" si="1"/>
        <v>0</v>
      </c>
      <c r="L12" s="22">
        <f t="shared" ca="1" si="1"/>
        <v>0</v>
      </c>
      <c r="M12" s="22">
        <f t="shared" ca="1" si="1"/>
        <v>0</v>
      </c>
      <c r="N12" s="22">
        <f t="shared" ca="1" si="1"/>
        <v>0</v>
      </c>
      <c r="O12" s="22">
        <f t="shared" ca="1" si="1"/>
        <v>-5992.86</v>
      </c>
      <c r="P12" s="22">
        <f t="shared" ca="1" si="1"/>
        <v>0</v>
      </c>
      <c r="Q12" s="22">
        <f t="shared" ca="1" si="1"/>
        <v>85360.36</v>
      </c>
      <c r="R12" s="22">
        <f t="shared" ca="1" si="1"/>
        <v>0</v>
      </c>
      <c r="S12" s="22">
        <f t="shared" ca="1" si="1"/>
        <v>0</v>
      </c>
      <c r="T12" s="22">
        <f t="shared" ca="1" si="1"/>
        <v>296996208.14999998</v>
      </c>
      <c r="U12" s="22">
        <f t="shared" ca="1" si="2"/>
        <v>57373612.490000002</v>
      </c>
      <c r="V12" s="22">
        <f t="shared" ca="1" si="2"/>
        <v>956023.73000000021</v>
      </c>
      <c r="W12" s="22">
        <f t="shared" ca="1" si="2"/>
        <v>29694789.750000048</v>
      </c>
      <c r="X12" s="22">
        <f t="shared" ca="1" si="2"/>
        <v>0</v>
      </c>
      <c r="Y12" s="22">
        <f t="shared" ca="1" si="2"/>
        <v>169.35000000000036</v>
      </c>
      <c r="Z12" s="22">
        <f t="shared" ca="1" si="2"/>
        <v>823.07999999999902</v>
      </c>
      <c r="AA12" s="22">
        <f t="shared" ca="1" si="2"/>
        <v>0</v>
      </c>
      <c r="AB12" s="22">
        <f t="shared" ca="1" si="2"/>
        <v>0</v>
      </c>
      <c r="AC12" s="22">
        <f t="shared" ca="1" si="2"/>
        <v>3966.2200000000016</v>
      </c>
      <c r="AD12" s="22">
        <f t="shared" ca="1" si="2"/>
        <v>694.5999999999998</v>
      </c>
      <c r="AE12" s="22">
        <f t="shared" ca="1" si="2"/>
        <v>0</v>
      </c>
      <c r="AF12" s="22">
        <f t="shared" ca="1" si="2"/>
        <v>0</v>
      </c>
      <c r="AG12" s="22">
        <f t="shared" ca="1" si="2"/>
        <v>0</v>
      </c>
      <c r="AH12" s="22">
        <f t="shared" ca="1" si="2"/>
        <v>0</v>
      </c>
      <c r="AI12" s="22">
        <f t="shared" ca="1" si="2"/>
        <v>0</v>
      </c>
      <c r="AJ12" s="22">
        <f t="shared" ca="1" si="2"/>
        <v>2294931.16</v>
      </c>
      <c r="AK12" s="22">
        <f t="shared" ca="1" si="3"/>
        <v>0</v>
      </c>
      <c r="AL12" s="22">
        <f t="shared" ca="1" si="3"/>
        <v>0</v>
      </c>
      <c r="AM12" s="22">
        <f t="shared" ca="1" si="3"/>
        <v>0</v>
      </c>
      <c r="AN12" s="22">
        <f t="shared" ca="1" si="3"/>
        <v>0</v>
      </c>
      <c r="AO12" s="22">
        <f t="shared" ca="1" si="3"/>
        <v>0</v>
      </c>
      <c r="AP12" s="22">
        <f t="shared" ca="1" si="3"/>
        <v>62.56</v>
      </c>
      <c r="AQ12" s="22">
        <f t="shared" ca="1" si="3"/>
        <v>0</v>
      </c>
      <c r="AR12" s="22">
        <f t="shared" ca="1" si="3"/>
        <v>0</v>
      </c>
      <c r="AS12" s="22">
        <f t="shared" ca="1" si="3"/>
        <v>0</v>
      </c>
      <c r="AT12" s="22">
        <f t="shared" ca="1" si="3"/>
        <v>1413686.5099999993</v>
      </c>
      <c r="AU12" s="22">
        <f t="shared" ca="1" si="3"/>
        <v>117007.57000000008</v>
      </c>
      <c r="AV12" s="22">
        <f t="shared" ca="1" si="3"/>
        <v>945.24000000000035</v>
      </c>
      <c r="AW12" s="22">
        <f t="shared" ca="1" si="3"/>
        <v>0</v>
      </c>
      <c r="AX12" s="22">
        <f t="shared" ca="1" si="3"/>
        <v>6580.5900000000029</v>
      </c>
      <c r="AY12" s="22">
        <f t="shared" ca="1" si="3"/>
        <v>0</v>
      </c>
      <c r="AZ12" s="22">
        <f t="shared" ca="1" si="3"/>
        <v>0</v>
      </c>
      <c r="BA12" s="22">
        <f t="shared" ca="1" si="4"/>
        <v>0</v>
      </c>
      <c r="BB12" s="22">
        <f t="shared" ca="1" si="4"/>
        <v>0</v>
      </c>
      <c r="BC12" s="22">
        <f t="shared" ca="1" si="4"/>
        <v>0</v>
      </c>
      <c r="BD12" s="22">
        <f t="shared" ca="1" si="4"/>
        <v>215785.09000000026</v>
      </c>
      <c r="BE12" s="22">
        <f t="shared" ca="1" si="4"/>
        <v>0</v>
      </c>
      <c r="BF12" s="22">
        <f t="shared" ca="1" si="4"/>
        <v>0</v>
      </c>
      <c r="BG12" s="22">
        <f t="shared" ca="1" si="4"/>
        <v>0</v>
      </c>
      <c r="BH12" s="22">
        <f t="shared" ca="1" si="4"/>
        <v>0</v>
      </c>
      <c r="BI12" s="22">
        <f t="shared" ca="1" si="4"/>
        <v>0</v>
      </c>
      <c r="BJ12" s="22">
        <f t="shared" ca="1" si="4"/>
        <v>0</v>
      </c>
      <c r="BK12" s="22">
        <f t="shared" ca="1" si="4"/>
        <v>0</v>
      </c>
      <c r="BL12" s="22">
        <f t="shared" ca="1" si="4"/>
        <v>-1.4500000000000113</v>
      </c>
      <c r="BM12" s="22">
        <f t="shared" ca="1" si="4"/>
        <v>0</v>
      </c>
      <c r="BN12" s="22">
        <f t="shared" ca="1" si="4"/>
        <v>73663.72</v>
      </c>
      <c r="BO12" s="22">
        <f t="shared" ca="1" si="4"/>
        <v>0</v>
      </c>
      <c r="BP12" s="22">
        <f t="shared" ca="1" si="4"/>
        <v>4055.8300000000004</v>
      </c>
      <c r="BQ12" s="22">
        <f t="shared" ca="1" si="5"/>
        <v>0</v>
      </c>
      <c r="BR12" s="22">
        <f t="shared" ca="1" si="5"/>
        <v>-155.89000000000001</v>
      </c>
      <c r="BS12" s="22">
        <f t="shared" ca="1" si="5"/>
        <v>258638.33000000028</v>
      </c>
      <c r="BT12" s="22">
        <f t="shared" ca="1" si="5"/>
        <v>0</v>
      </c>
      <c r="BU12" s="22">
        <f t="shared" ca="1" si="5"/>
        <v>0</v>
      </c>
      <c r="BV12" s="22">
        <f t="shared" ca="1" si="5"/>
        <v>0</v>
      </c>
      <c r="BW12" s="22">
        <f t="shared" ca="1" si="5"/>
        <v>0</v>
      </c>
      <c r="BX12" s="22">
        <f t="shared" ca="1" si="5"/>
        <v>2266029.85</v>
      </c>
      <c r="BY12" s="22">
        <f t="shared" ca="1" si="5"/>
        <v>0</v>
      </c>
      <c r="BZ12" s="22">
        <f t="shared" ca="1" si="5"/>
        <v>0</v>
      </c>
      <c r="CA12" s="22">
        <f t="shared" ca="1" si="5"/>
        <v>21824883.07</v>
      </c>
      <c r="CB12" s="22">
        <f t="shared" ca="1" si="5"/>
        <v>542568576.75999999</v>
      </c>
      <c r="CC12" s="22">
        <f t="shared" ca="1" si="5"/>
        <v>3472290.9</v>
      </c>
      <c r="CD12" s="22">
        <f t="shared" ca="1" si="5"/>
        <v>226158298.41999999</v>
      </c>
      <c r="CE12" s="22">
        <f t="shared" ca="1" si="5"/>
        <v>0</v>
      </c>
      <c r="CF12" s="22">
        <f t="shared" ca="1" si="5"/>
        <v>0</v>
      </c>
      <c r="CG12" s="22">
        <f t="shared" ca="1" si="5"/>
        <v>5900835.5800000001</v>
      </c>
      <c r="CH12" s="22">
        <f t="shared" ca="1" si="6"/>
        <v>40470240.439999998</v>
      </c>
      <c r="CI12" s="22">
        <f t="shared" ca="1" si="6"/>
        <v>0</v>
      </c>
      <c r="CJ12" s="23">
        <f t="shared" ca="1" si="7"/>
        <v>88740935.439999998</v>
      </c>
      <c r="CK12" s="22">
        <f t="shared" ca="1" si="8"/>
        <v>0</v>
      </c>
      <c r="CL12" s="22">
        <f t="shared" ca="1" si="8"/>
        <v>0</v>
      </c>
      <c r="CM12" s="23">
        <f t="shared" ca="1" si="9"/>
        <v>35423357.170000002</v>
      </c>
      <c r="CN12" s="22">
        <f t="shared" ca="1" si="10"/>
        <v>0</v>
      </c>
      <c r="CO12" s="22">
        <f t="shared" ca="1" si="10"/>
        <v>35423357.170000002</v>
      </c>
      <c r="CP12" s="23">
        <f t="shared" ca="1" si="11"/>
        <v>53317578.270000003</v>
      </c>
      <c r="CQ12" s="22">
        <f t="shared" ca="1" si="12"/>
        <v>0</v>
      </c>
      <c r="CR12" s="22">
        <f t="shared" ca="1" si="12"/>
        <v>53317578.270000003</v>
      </c>
      <c r="CS12" s="22">
        <f t="shared" ca="1" si="12"/>
        <v>68980.28</v>
      </c>
      <c r="CT12" s="22">
        <f t="shared" ca="1" si="12"/>
        <v>0</v>
      </c>
      <c r="CU12" s="22">
        <f t="shared" ca="1" si="12"/>
        <v>0</v>
      </c>
      <c r="CV12" s="23">
        <f t="shared" ca="1" si="13"/>
        <v>1321266159.8800001</v>
      </c>
    </row>
    <row r="13" spans="1:100" ht="12.75" customHeight="1" x14ac:dyDescent="0.3">
      <c r="A13" s="65" t="s">
        <v>159</v>
      </c>
      <c r="B13" s="21">
        <v>1057</v>
      </c>
      <c r="C13" s="66" t="s">
        <v>147</v>
      </c>
      <c r="D13" s="23">
        <f t="shared" ca="1" si="0"/>
        <v>8027.4399999999987</v>
      </c>
      <c r="E13" s="22">
        <f t="shared" ca="1" si="1"/>
        <v>0</v>
      </c>
      <c r="F13" s="22">
        <f t="shared" ca="1" si="1"/>
        <v>8027.4399999999987</v>
      </c>
      <c r="G13" s="22">
        <f t="shared" ca="1" si="1"/>
        <v>0</v>
      </c>
      <c r="H13" s="22">
        <f t="shared" ca="1" si="1"/>
        <v>0</v>
      </c>
      <c r="I13" s="22">
        <f t="shared" ca="1" si="1"/>
        <v>5451.08</v>
      </c>
      <c r="J13" s="22">
        <f t="shared" ca="1" si="1"/>
        <v>0</v>
      </c>
      <c r="K13" s="22">
        <f t="shared" ca="1" si="1"/>
        <v>0</v>
      </c>
      <c r="L13" s="22">
        <f t="shared" ca="1" si="1"/>
        <v>0</v>
      </c>
      <c r="M13" s="22">
        <f t="shared" ca="1" si="1"/>
        <v>0</v>
      </c>
      <c r="N13" s="22">
        <f t="shared" ca="1" si="1"/>
        <v>0</v>
      </c>
      <c r="O13" s="22">
        <f t="shared" ca="1" si="1"/>
        <v>0</v>
      </c>
      <c r="P13" s="22">
        <f t="shared" ca="1" si="1"/>
        <v>0</v>
      </c>
      <c r="Q13" s="22">
        <f t="shared" ca="1" si="1"/>
        <v>0</v>
      </c>
      <c r="R13" s="22">
        <f t="shared" ca="1" si="1"/>
        <v>0</v>
      </c>
      <c r="S13" s="22">
        <f t="shared" ca="1" si="1"/>
        <v>0</v>
      </c>
      <c r="T13" s="22">
        <f t="shared" ca="1" si="1"/>
        <v>0</v>
      </c>
      <c r="U13" s="22">
        <f t="shared" ca="1" si="2"/>
        <v>0</v>
      </c>
      <c r="V13" s="22">
        <f t="shared" ca="1" si="2"/>
        <v>-1121.26</v>
      </c>
      <c r="W13" s="22">
        <f t="shared" ca="1" si="2"/>
        <v>-6929.2199999999966</v>
      </c>
      <c r="X13" s="22">
        <f t="shared" ca="1" si="2"/>
        <v>0</v>
      </c>
      <c r="Y13" s="22">
        <f t="shared" ca="1" si="2"/>
        <v>0</v>
      </c>
      <c r="Z13" s="22">
        <f t="shared" ca="1" si="2"/>
        <v>55.81</v>
      </c>
      <c r="AA13" s="22">
        <f t="shared" ca="1" si="2"/>
        <v>0</v>
      </c>
      <c r="AB13" s="22">
        <f t="shared" ca="1" si="2"/>
        <v>0</v>
      </c>
      <c r="AC13" s="22">
        <f t="shared" ca="1" si="2"/>
        <v>150.29999999999998</v>
      </c>
      <c r="AD13" s="22">
        <f t="shared" ca="1" si="2"/>
        <v>-1.55</v>
      </c>
      <c r="AE13" s="22">
        <f t="shared" ca="1" si="2"/>
        <v>0</v>
      </c>
      <c r="AF13" s="22">
        <f t="shared" ca="1" si="2"/>
        <v>0</v>
      </c>
      <c r="AG13" s="22">
        <f t="shared" ca="1" si="2"/>
        <v>0</v>
      </c>
      <c r="AH13" s="22">
        <f t="shared" ca="1" si="2"/>
        <v>0</v>
      </c>
      <c r="AI13" s="22">
        <f t="shared" ca="1" si="2"/>
        <v>0</v>
      </c>
      <c r="AJ13" s="22">
        <f t="shared" ca="1" si="2"/>
        <v>2537321.5299999998</v>
      </c>
      <c r="AK13" s="22">
        <f t="shared" ca="1" si="3"/>
        <v>0</v>
      </c>
      <c r="AL13" s="22">
        <f t="shared" ca="1" si="3"/>
        <v>0</v>
      </c>
      <c r="AM13" s="22">
        <f t="shared" ca="1" si="3"/>
        <v>0</v>
      </c>
      <c r="AN13" s="22">
        <f t="shared" ca="1" si="3"/>
        <v>0</v>
      </c>
      <c r="AO13" s="22">
        <f t="shared" ca="1" si="3"/>
        <v>0</v>
      </c>
      <c r="AP13" s="22">
        <f t="shared" ca="1" si="3"/>
        <v>0</v>
      </c>
      <c r="AQ13" s="22">
        <f t="shared" ca="1" si="3"/>
        <v>0</v>
      </c>
      <c r="AR13" s="22">
        <f t="shared" ca="1" si="3"/>
        <v>0</v>
      </c>
      <c r="AS13" s="22">
        <f t="shared" ca="1" si="3"/>
        <v>0</v>
      </c>
      <c r="AT13" s="22">
        <f t="shared" ca="1" si="3"/>
        <v>54974.49</v>
      </c>
      <c r="AU13" s="22">
        <f t="shared" ca="1" si="3"/>
        <v>1875.29</v>
      </c>
      <c r="AV13" s="22">
        <f t="shared" ca="1" si="3"/>
        <v>2147.23</v>
      </c>
      <c r="AW13" s="22">
        <f t="shared" ca="1" si="3"/>
        <v>0</v>
      </c>
      <c r="AX13" s="22">
        <f t="shared" ca="1" si="3"/>
        <v>669.34</v>
      </c>
      <c r="AY13" s="22">
        <f t="shared" ca="1" si="3"/>
        <v>0</v>
      </c>
      <c r="AZ13" s="22">
        <f t="shared" ca="1" si="3"/>
        <v>0</v>
      </c>
      <c r="BA13" s="22">
        <f t="shared" ca="1" si="4"/>
        <v>0</v>
      </c>
      <c r="BB13" s="22">
        <f t="shared" ca="1" si="4"/>
        <v>0</v>
      </c>
      <c r="BC13" s="22">
        <f t="shared" ca="1" si="4"/>
        <v>0</v>
      </c>
      <c r="BD13" s="22">
        <f t="shared" ca="1" si="4"/>
        <v>-36</v>
      </c>
      <c r="BE13" s="22">
        <f t="shared" ca="1" si="4"/>
        <v>0</v>
      </c>
      <c r="BF13" s="22">
        <f t="shared" ca="1" si="4"/>
        <v>0</v>
      </c>
      <c r="BG13" s="22">
        <f t="shared" ca="1" si="4"/>
        <v>0</v>
      </c>
      <c r="BH13" s="22">
        <f t="shared" ca="1" si="4"/>
        <v>0</v>
      </c>
      <c r="BI13" s="22">
        <f t="shared" ca="1" si="4"/>
        <v>0</v>
      </c>
      <c r="BJ13" s="22">
        <f t="shared" ca="1" si="4"/>
        <v>0</v>
      </c>
      <c r="BK13" s="22">
        <f t="shared" ca="1" si="4"/>
        <v>0</v>
      </c>
      <c r="BL13" s="22">
        <f t="shared" ca="1" si="4"/>
        <v>0</v>
      </c>
      <c r="BM13" s="22">
        <f t="shared" ca="1" si="4"/>
        <v>0</v>
      </c>
      <c r="BN13" s="22">
        <f t="shared" ca="1" si="4"/>
        <v>473.08</v>
      </c>
      <c r="BO13" s="22">
        <f t="shared" ca="1" si="4"/>
        <v>0</v>
      </c>
      <c r="BP13" s="22">
        <f t="shared" ca="1" si="4"/>
        <v>0</v>
      </c>
      <c r="BQ13" s="22">
        <f t="shared" ca="1" si="5"/>
        <v>0</v>
      </c>
      <c r="BR13" s="22">
        <f t="shared" ca="1" si="5"/>
        <v>0</v>
      </c>
      <c r="BS13" s="22">
        <f t="shared" ca="1" si="5"/>
        <v>0</v>
      </c>
      <c r="BT13" s="22">
        <f t="shared" ca="1" si="5"/>
        <v>0</v>
      </c>
      <c r="BU13" s="22">
        <f t="shared" ca="1" si="5"/>
        <v>0</v>
      </c>
      <c r="BV13" s="22">
        <f t="shared" ca="1" si="5"/>
        <v>0</v>
      </c>
      <c r="BW13" s="22">
        <f t="shared" ca="1" si="5"/>
        <v>0</v>
      </c>
      <c r="BX13" s="22">
        <f t="shared" ca="1" si="5"/>
        <v>0</v>
      </c>
      <c r="BY13" s="22">
        <f t="shared" ca="1" si="5"/>
        <v>0</v>
      </c>
      <c r="BZ13" s="22">
        <f t="shared" ca="1" si="5"/>
        <v>0</v>
      </c>
      <c r="CA13" s="22">
        <f t="shared" ca="1" si="5"/>
        <v>0</v>
      </c>
      <c r="CB13" s="22">
        <f t="shared" ca="1" si="5"/>
        <v>0</v>
      </c>
      <c r="CC13" s="22">
        <f t="shared" ca="1" si="5"/>
        <v>0</v>
      </c>
      <c r="CD13" s="22">
        <f t="shared" ca="1" si="5"/>
        <v>0</v>
      </c>
      <c r="CE13" s="22">
        <f t="shared" ca="1" si="5"/>
        <v>0</v>
      </c>
      <c r="CF13" s="22">
        <f t="shared" ca="1" si="5"/>
        <v>0</v>
      </c>
      <c r="CG13" s="22">
        <f t="shared" ca="1" si="5"/>
        <v>0</v>
      </c>
      <c r="CH13" s="22">
        <f t="shared" ca="1" si="6"/>
        <v>0</v>
      </c>
      <c r="CI13" s="22">
        <f t="shared" ca="1" si="6"/>
        <v>0</v>
      </c>
      <c r="CJ13" s="23">
        <f t="shared" ca="1" si="7"/>
        <v>0</v>
      </c>
      <c r="CK13" s="22">
        <f t="shared" ca="1" si="8"/>
        <v>0</v>
      </c>
      <c r="CL13" s="22">
        <f t="shared" ca="1" si="8"/>
        <v>0</v>
      </c>
      <c r="CM13" s="23">
        <f t="shared" ca="1" si="9"/>
        <v>0</v>
      </c>
      <c r="CN13" s="22">
        <f t="shared" ca="1" si="10"/>
        <v>0</v>
      </c>
      <c r="CO13" s="22">
        <f t="shared" ca="1" si="10"/>
        <v>0</v>
      </c>
      <c r="CP13" s="23">
        <f t="shared" ca="1" si="11"/>
        <v>0</v>
      </c>
      <c r="CQ13" s="22">
        <f t="shared" ca="1" si="12"/>
        <v>0</v>
      </c>
      <c r="CR13" s="22">
        <f t="shared" ca="1" si="12"/>
        <v>0</v>
      </c>
      <c r="CS13" s="22">
        <f t="shared" ca="1" si="12"/>
        <v>8508.3800000000028</v>
      </c>
      <c r="CT13" s="22">
        <f t="shared" ca="1" si="12"/>
        <v>0</v>
      </c>
      <c r="CU13" s="22">
        <f t="shared" ca="1" si="12"/>
        <v>0</v>
      </c>
      <c r="CV13" s="23">
        <f t="shared" ca="1" si="13"/>
        <v>2611565.94</v>
      </c>
    </row>
    <row r="14" spans="1:100" ht="12.75" customHeight="1" x14ac:dyDescent="0.3">
      <c r="A14" s="65" t="s">
        <v>160</v>
      </c>
      <c r="B14" s="21">
        <v>2007</v>
      </c>
      <c r="C14" s="66" t="s">
        <v>161</v>
      </c>
      <c r="D14" s="23">
        <f t="shared" ca="1" si="0"/>
        <v>0</v>
      </c>
      <c r="E14" s="22">
        <f t="shared" ca="1" si="1"/>
        <v>0</v>
      </c>
      <c r="F14" s="22">
        <f t="shared" ca="1" si="1"/>
        <v>0</v>
      </c>
      <c r="G14" s="22">
        <f t="shared" ca="1" si="1"/>
        <v>0</v>
      </c>
      <c r="H14" s="22">
        <f t="shared" ca="1" si="1"/>
        <v>0</v>
      </c>
      <c r="I14" s="22">
        <f t="shared" ca="1" si="1"/>
        <v>0</v>
      </c>
      <c r="J14" s="22">
        <f t="shared" ca="1" si="1"/>
        <v>0</v>
      </c>
      <c r="K14" s="22">
        <f t="shared" ca="1" si="1"/>
        <v>0</v>
      </c>
      <c r="L14" s="22">
        <f t="shared" ca="1" si="1"/>
        <v>0</v>
      </c>
      <c r="M14" s="22">
        <f t="shared" ca="1" si="1"/>
        <v>0</v>
      </c>
      <c r="N14" s="22">
        <f t="shared" ca="1" si="1"/>
        <v>0</v>
      </c>
      <c r="O14" s="22">
        <f t="shared" ca="1" si="1"/>
        <v>0</v>
      </c>
      <c r="P14" s="22">
        <f t="shared" ca="1" si="1"/>
        <v>0</v>
      </c>
      <c r="Q14" s="22">
        <f t="shared" ca="1" si="1"/>
        <v>0</v>
      </c>
      <c r="R14" s="22">
        <f t="shared" ca="1" si="1"/>
        <v>0</v>
      </c>
      <c r="S14" s="22">
        <f t="shared" ca="1" si="1"/>
        <v>0</v>
      </c>
      <c r="T14" s="22">
        <f t="shared" ca="1" si="1"/>
        <v>0</v>
      </c>
      <c r="U14" s="22">
        <f t="shared" ca="1" si="2"/>
        <v>0</v>
      </c>
      <c r="V14" s="22">
        <f t="shared" ca="1" si="2"/>
        <v>0</v>
      </c>
      <c r="W14" s="22">
        <f t="shared" ca="1" si="2"/>
        <v>0</v>
      </c>
      <c r="X14" s="22">
        <f t="shared" ca="1" si="2"/>
        <v>0</v>
      </c>
      <c r="Y14" s="22">
        <f t="shared" ca="1" si="2"/>
        <v>0</v>
      </c>
      <c r="Z14" s="22">
        <f t="shared" ca="1" si="2"/>
        <v>0</v>
      </c>
      <c r="AA14" s="22">
        <f t="shared" ca="1" si="2"/>
        <v>0</v>
      </c>
      <c r="AB14" s="22">
        <f t="shared" ca="1" si="2"/>
        <v>0</v>
      </c>
      <c r="AC14" s="22">
        <f t="shared" ca="1" si="2"/>
        <v>0</v>
      </c>
      <c r="AD14" s="22">
        <f t="shared" ca="1" si="2"/>
        <v>0</v>
      </c>
      <c r="AE14" s="22">
        <f t="shared" ca="1" si="2"/>
        <v>0</v>
      </c>
      <c r="AF14" s="22">
        <f t="shared" ca="1" si="2"/>
        <v>0</v>
      </c>
      <c r="AG14" s="22">
        <f t="shared" ca="1" si="2"/>
        <v>0</v>
      </c>
      <c r="AH14" s="22">
        <f t="shared" ca="1" si="2"/>
        <v>0</v>
      </c>
      <c r="AI14" s="22">
        <f t="shared" ca="1" si="2"/>
        <v>0</v>
      </c>
      <c r="AJ14" s="22">
        <f t="shared" ca="1" si="2"/>
        <v>0</v>
      </c>
      <c r="AK14" s="22">
        <f t="shared" ca="1" si="3"/>
        <v>0</v>
      </c>
      <c r="AL14" s="22">
        <f t="shared" ca="1" si="3"/>
        <v>0</v>
      </c>
      <c r="AM14" s="22">
        <f t="shared" ca="1" si="3"/>
        <v>0</v>
      </c>
      <c r="AN14" s="22">
        <f t="shared" ca="1" si="3"/>
        <v>0</v>
      </c>
      <c r="AO14" s="22">
        <f t="shared" ca="1" si="3"/>
        <v>0</v>
      </c>
      <c r="AP14" s="22">
        <f t="shared" ca="1" si="3"/>
        <v>0</v>
      </c>
      <c r="AQ14" s="22">
        <f t="shared" ca="1" si="3"/>
        <v>0</v>
      </c>
      <c r="AR14" s="22">
        <f t="shared" ca="1" si="3"/>
        <v>0</v>
      </c>
      <c r="AS14" s="22">
        <f t="shared" ca="1" si="3"/>
        <v>0</v>
      </c>
      <c r="AT14" s="22">
        <f t="shared" ca="1" si="3"/>
        <v>0</v>
      </c>
      <c r="AU14" s="22">
        <f t="shared" ca="1" si="3"/>
        <v>0</v>
      </c>
      <c r="AV14" s="22">
        <f t="shared" ca="1" si="3"/>
        <v>0</v>
      </c>
      <c r="AW14" s="22">
        <f t="shared" ca="1" si="3"/>
        <v>0</v>
      </c>
      <c r="AX14" s="22">
        <f t="shared" ca="1" si="3"/>
        <v>0</v>
      </c>
      <c r="AY14" s="22">
        <f t="shared" ca="1" si="3"/>
        <v>0</v>
      </c>
      <c r="AZ14" s="22">
        <f t="shared" ca="1" si="3"/>
        <v>0</v>
      </c>
      <c r="BA14" s="22">
        <f t="shared" ca="1" si="4"/>
        <v>0</v>
      </c>
      <c r="BB14" s="22">
        <f t="shared" ca="1" si="4"/>
        <v>0</v>
      </c>
      <c r="BC14" s="22">
        <f t="shared" ca="1" si="4"/>
        <v>0</v>
      </c>
      <c r="BD14" s="22">
        <f t="shared" ca="1" si="4"/>
        <v>0</v>
      </c>
      <c r="BE14" s="22">
        <f t="shared" ca="1" si="4"/>
        <v>0</v>
      </c>
      <c r="BF14" s="22">
        <f t="shared" ca="1" si="4"/>
        <v>0</v>
      </c>
      <c r="BG14" s="22">
        <f t="shared" ca="1" si="4"/>
        <v>0</v>
      </c>
      <c r="BH14" s="22">
        <f t="shared" ca="1" si="4"/>
        <v>0</v>
      </c>
      <c r="BI14" s="22">
        <f t="shared" ca="1" si="4"/>
        <v>0</v>
      </c>
      <c r="BJ14" s="22">
        <f t="shared" ca="1" si="4"/>
        <v>0</v>
      </c>
      <c r="BK14" s="22">
        <f t="shared" ca="1" si="4"/>
        <v>0</v>
      </c>
      <c r="BL14" s="22">
        <f t="shared" ca="1" si="4"/>
        <v>0</v>
      </c>
      <c r="BM14" s="22">
        <f t="shared" ca="1" si="4"/>
        <v>0</v>
      </c>
      <c r="BN14" s="22">
        <f t="shared" ca="1" si="4"/>
        <v>0</v>
      </c>
      <c r="BO14" s="22">
        <f t="shared" ca="1" si="4"/>
        <v>0</v>
      </c>
      <c r="BP14" s="22">
        <f t="shared" ca="1" si="4"/>
        <v>0</v>
      </c>
      <c r="BQ14" s="22">
        <f t="shared" ca="1" si="5"/>
        <v>0</v>
      </c>
      <c r="BR14" s="22">
        <f t="shared" ca="1" si="5"/>
        <v>0</v>
      </c>
      <c r="BS14" s="22">
        <f t="shared" ca="1" si="5"/>
        <v>0</v>
      </c>
      <c r="BT14" s="22">
        <f t="shared" ca="1" si="5"/>
        <v>0</v>
      </c>
      <c r="BU14" s="22">
        <f t="shared" ca="1" si="5"/>
        <v>0</v>
      </c>
      <c r="BV14" s="22">
        <f t="shared" ca="1" si="5"/>
        <v>0</v>
      </c>
      <c r="BW14" s="22">
        <f t="shared" ca="1" si="5"/>
        <v>0</v>
      </c>
      <c r="BX14" s="22">
        <f t="shared" ca="1" si="5"/>
        <v>0</v>
      </c>
      <c r="BY14" s="22">
        <f t="shared" ca="1" si="5"/>
        <v>0</v>
      </c>
      <c r="BZ14" s="22">
        <f t="shared" ca="1" si="5"/>
        <v>0</v>
      </c>
      <c r="CA14" s="22">
        <f t="shared" ca="1" si="5"/>
        <v>0</v>
      </c>
      <c r="CB14" s="22">
        <f t="shared" ca="1" si="5"/>
        <v>0</v>
      </c>
      <c r="CC14" s="22">
        <f t="shared" ca="1" si="5"/>
        <v>0</v>
      </c>
      <c r="CD14" s="22">
        <f t="shared" ca="1" si="5"/>
        <v>0</v>
      </c>
      <c r="CE14" s="22">
        <f t="shared" ca="1" si="5"/>
        <v>0</v>
      </c>
      <c r="CF14" s="22">
        <f t="shared" ca="1" si="5"/>
        <v>0</v>
      </c>
      <c r="CG14" s="22">
        <f t="shared" ca="1" si="5"/>
        <v>0</v>
      </c>
      <c r="CH14" s="22">
        <f t="shared" ca="1" si="6"/>
        <v>0</v>
      </c>
      <c r="CI14" s="22">
        <f t="shared" ca="1" si="6"/>
        <v>0</v>
      </c>
      <c r="CJ14" s="23">
        <f t="shared" ca="1" si="7"/>
        <v>0</v>
      </c>
      <c r="CK14" s="22">
        <f t="shared" ca="1" si="8"/>
        <v>0</v>
      </c>
      <c r="CL14" s="22">
        <f t="shared" ca="1" si="8"/>
        <v>0</v>
      </c>
      <c r="CM14" s="23">
        <f t="shared" ca="1" si="9"/>
        <v>0</v>
      </c>
      <c r="CN14" s="22">
        <f t="shared" ca="1" si="10"/>
        <v>0</v>
      </c>
      <c r="CO14" s="22">
        <f t="shared" ca="1" si="10"/>
        <v>0</v>
      </c>
      <c r="CP14" s="23">
        <f t="shared" ca="1" si="11"/>
        <v>0</v>
      </c>
      <c r="CQ14" s="22">
        <f t="shared" ca="1" si="12"/>
        <v>0</v>
      </c>
      <c r="CR14" s="22">
        <f t="shared" ca="1" si="12"/>
        <v>0</v>
      </c>
      <c r="CS14" s="22">
        <f t="shared" ca="1" si="12"/>
        <v>0</v>
      </c>
      <c r="CT14" s="22">
        <f t="shared" ca="1" si="12"/>
        <v>0</v>
      </c>
      <c r="CU14" s="22">
        <f t="shared" ca="1" si="12"/>
        <v>0</v>
      </c>
      <c r="CV14" s="23">
        <f t="shared" ca="1" si="13"/>
        <v>0</v>
      </c>
    </row>
    <row r="15" spans="1:100" ht="12.75" customHeight="1" x14ac:dyDescent="0.3">
      <c r="A15" s="65" t="s">
        <v>163</v>
      </c>
      <c r="B15" s="21">
        <v>3005</v>
      </c>
      <c r="C15" s="66" t="s">
        <v>164</v>
      </c>
      <c r="D15" s="23">
        <f t="shared" ca="1" si="0"/>
        <v>0</v>
      </c>
      <c r="E15" s="22">
        <f t="shared" ca="1" si="1"/>
        <v>0</v>
      </c>
      <c r="F15" s="22">
        <f t="shared" ca="1" si="1"/>
        <v>0</v>
      </c>
      <c r="G15" s="22">
        <f t="shared" ca="1" si="1"/>
        <v>0</v>
      </c>
      <c r="H15" s="22">
        <f t="shared" ca="1" si="1"/>
        <v>0</v>
      </c>
      <c r="I15" s="22">
        <f t="shared" ca="1" si="1"/>
        <v>0</v>
      </c>
      <c r="J15" s="22">
        <f t="shared" ca="1" si="1"/>
        <v>0</v>
      </c>
      <c r="K15" s="22">
        <f t="shared" ca="1" si="1"/>
        <v>0</v>
      </c>
      <c r="L15" s="22">
        <f t="shared" ca="1" si="1"/>
        <v>0</v>
      </c>
      <c r="M15" s="22">
        <f t="shared" ca="1" si="1"/>
        <v>0</v>
      </c>
      <c r="N15" s="22">
        <f t="shared" ca="1" si="1"/>
        <v>0</v>
      </c>
      <c r="O15" s="22">
        <f t="shared" ca="1" si="1"/>
        <v>0</v>
      </c>
      <c r="P15" s="22">
        <f t="shared" ca="1" si="1"/>
        <v>0</v>
      </c>
      <c r="Q15" s="22">
        <f t="shared" ca="1" si="1"/>
        <v>0</v>
      </c>
      <c r="R15" s="22">
        <f t="shared" ca="1" si="1"/>
        <v>0</v>
      </c>
      <c r="S15" s="22">
        <f t="shared" ca="1" si="1"/>
        <v>0</v>
      </c>
      <c r="T15" s="22">
        <f t="shared" ca="1" si="1"/>
        <v>0</v>
      </c>
      <c r="U15" s="22">
        <f t="shared" ca="1" si="2"/>
        <v>0</v>
      </c>
      <c r="V15" s="22">
        <f t="shared" ca="1" si="2"/>
        <v>0</v>
      </c>
      <c r="W15" s="22">
        <f t="shared" ca="1" si="2"/>
        <v>0</v>
      </c>
      <c r="X15" s="22">
        <f t="shared" ca="1" si="2"/>
        <v>0</v>
      </c>
      <c r="Y15" s="22">
        <f t="shared" ca="1" si="2"/>
        <v>0</v>
      </c>
      <c r="Z15" s="22">
        <f t="shared" ca="1" si="2"/>
        <v>0</v>
      </c>
      <c r="AA15" s="22">
        <f t="shared" ca="1" si="2"/>
        <v>0</v>
      </c>
      <c r="AB15" s="22">
        <f t="shared" ca="1" si="2"/>
        <v>0</v>
      </c>
      <c r="AC15" s="22">
        <f t="shared" ca="1" si="2"/>
        <v>0</v>
      </c>
      <c r="AD15" s="22">
        <f t="shared" ca="1" si="2"/>
        <v>0</v>
      </c>
      <c r="AE15" s="22">
        <f t="shared" ca="1" si="2"/>
        <v>0</v>
      </c>
      <c r="AF15" s="22">
        <f t="shared" ca="1" si="2"/>
        <v>0</v>
      </c>
      <c r="AG15" s="22">
        <f t="shared" ca="1" si="2"/>
        <v>0</v>
      </c>
      <c r="AH15" s="22">
        <f t="shared" ca="1" si="2"/>
        <v>0</v>
      </c>
      <c r="AI15" s="22">
        <f t="shared" ca="1" si="2"/>
        <v>0</v>
      </c>
      <c r="AJ15" s="22">
        <f t="shared" ca="1" si="2"/>
        <v>0</v>
      </c>
      <c r="AK15" s="22">
        <f t="shared" ca="1" si="3"/>
        <v>0</v>
      </c>
      <c r="AL15" s="22">
        <f t="shared" ca="1" si="3"/>
        <v>0</v>
      </c>
      <c r="AM15" s="22">
        <f t="shared" ca="1" si="3"/>
        <v>0</v>
      </c>
      <c r="AN15" s="22">
        <f t="shared" ca="1" si="3"/>
        <v>0</v>
      </c>
      <c r="AO15" s="22">
        <f t="shared" ca="1" si="3"/>
        <v>0</v>
      </c>
      <c r="AP15" s="22">
        <f t="shared" ca="1" si="3"/>
        <v>0</v>
      </c>
      <c r="AQ15" s="22">
        <f t="shared" ca="1" si="3"/>
        <v>0</v>
      </c>
      <c r="AR15" s="22">
        <f t="shared" ca="1" si="3"/>
        <v>0</v>
      </c>
      <c r="AS15" s="22">
        <f t="shared" ca="1" si="3"/>
        <v>0</v>
      </c>
      <c r="AT15" s="22">
        <f t="shared" ca="1" si="3"/>
        <v>0</v>
      </c>
      <c r="AU15" s="22">
        <f t="shared" ca="1" si="3"/>
        <v>0</v>
      </c>
      <c r="AV15" s="22">
        <f t="shared" ca="1" si="3"/>
        <v>0</v>
      </c>
      <c r="AW15" s="22">
        <f t="shared" ca="1" si="3"/>
        <v>0</v>
      </c>
      <c r="AX15" s="22">
        <f t="shared" ca="1" si="3"/>
        <v>0</v>
      </c>
      <c r="AY15" s="22">
        <f t="shared" ca="1" si="3"/>
        <v>0</v>
      </c>
      <c r="AZ15" s="22">
        <f t="shared" ca="1" si="3"/>
        <v>0</v>
      </c>
      <c r="BA15" s="22">
        <f t="shared" ca="1" si="4"/>
        <v>0</v>
      </c>
      <c r="BB15" s="22">
        <f t="shared" ca="1" si="4"/>
        <v>0</v>
      </c>
      <c r="BC15" s="22">
        <f t="shared" ca="1" si="4"/>
        <v>0</v>
      </c>
      <c r="BD15" s="22">
        <f t="shared" ca="1" si="4"/>
        <v>0</v>
      </c>
      <c r="BE15" s="22">
        <f t="shared" ca="1" si="4"/>
        <v>0</v>
      </c>
      <c r="BF15" s="22">
        <f t="shared" ca="1" si="4"/>
        <v>0</v>
      </c>
      <c r="BG15" s="22">
        <f t="shared" ca="1" si="4"/>
        <v>0</v>
      </c>
      <c r="BH15" s="22">
        <f t="shared" ca="1" si="4"/>
        <v>0</v>
      </c>
      <c r="BI15" s="22">
        <f t="shared" ca="1" si="4"/>
        <v>0</v>
      </c>
      <c r="BJ15" s="22">
        <f t="shared" ca="1" si="4"/>
        <v>0</v>
      </c>
      <c r="BK15" s="22">
        <f t="shared" ca="1" si="4"/>
        <v>0</v>
      </c>
      <c r="BL15" s="22">
        <f t="shared" ca="1" si="4"/>
        <v>0</v>
      </c>
      <c r="BM15" s="22">
        <f t="shared" ca="1" si="4"/>
        <v>0</v>
      </c>
      <c r="BN15" s="22">
        <f t="shared" ca="1" si="4"/>
        <v>0</v>
      </c>
      <c r="BO15" s="22">
        <f t="shared" ca="1" si="4"/>
        <v>0</v>
      </c>
      <c r="BP15" s="22">
        <f t="shared" ca="1" si="4"/>
        <v>0</v>
      </c>
      <c r="BQ15" s="22">
        <f t="shared" ca="1" si="5"/>
        <v>0</v>
      </c>
      <c r="BR15" s="22">
        <f t="shared" ca="1" si="5"/>
        <v>0</v>
      </c>
      <c r="BS15" s="22">
        <f t="shared" ca="1" si="5"/>
        <v>0</v>
      </c>
      <c r="BT15" s="22">
        <f t="shared" ca="1" si="5"/>
        <v>0</v>
      </c>
      <c r="BU15" s="22">
        <f t="shared" ca="1" si="5"/>
        <v>0</v>
      </c>
      <c r="BV15" s="22">
        <f t="shared" ca="1" si="5"/>
        <v>0</v>
      </c>
      <c r="BW15" s="22">
        <f t="shared" ca="1" si="5"/>
        <v>0</v>
      </c>
      <c r="BX15" s="22">
        <f t="shared" ca="1" si="5"/>
        <v>0</v>
      </c>
      <c r="BY15" s="22">
        <f t="shared" ca="1" si="5"/>
        <v>0</v>
      </c>
      <c r="BZ15" s="22">
        <f t="shared" ca="1" si="5"/>
        <v>0</v>
      </c>
      <c r="CA15" s="22">
        <f t="shared" ca="1" si="5"/>
        <v>0</v>
      </c>
      <c r="CB15" s="22">
        <f t="shared" ca="1" si="5"/>
        <v>0</v>
      </c>
      <c r="CC15" s="22">
        <f t="shared" ca="1" si="5"/>
        <v>0</v>
      </c>
      <c r="CD15" s="22">
        <f t="shared" ca="1" si="5"/>
        <v>0</v>
      </c>
      <c r="CE15" s="22">
        <f t="shared" ca="1" si="5"/>
        <v>0</v>
      </c>
      <c r="CF15" s="22">
        <f t="shared" ca="1" si="5"/>
        <v>0</v>
      </c>
      <c r="CG15" s="22">
        <f t="shared" ca="1" si="5"/>
        <v>0</v>
      </c>
      <c r="CH15" s="22">
        <f t="shared" ca="1" si="6"/>
        <v>0</v>
      </c>
      <c r="CI15" s="22">
        <f t="shared" ca="1" si="6"/>
        <v>0</v>
      </c>
      <c r="CJ15" s="23">
        <f t="shared" ca="1" si="7"/>
        <v>0</v>
      </c>
      <c r="CK15" s="22">
        <f t="shared" ca="1" si="8"/>
        <v>0</v>
      </c>
      <c r="CL15" s="22">
        <f t="shared" ca="1" si="8"/>
        <v>0</v>
      </c>
      <c r="CM15" s="23">
        <f t="shared" ca="1" si="9"/>
        <v>0</v>
      </c>
      <c r="CN15" s="22">
        <f t="shared" ca="1" si="10"/>
        <v>0</v>
      </c>
      <c r="CO15" s="22">
        <f t="shared" ca="1" si="10"/>
        <v>0</v>
      </c>
      <c r="CP15" s="23">
        <f t="shared" ca="1" si="11"/>
        <v>0</v>
      </c>
      <c r="CQ15" s="22">
        <f t="shared" ca="1" si="12"/>
        <v>0</v>
      </c>
      <c r="CR15" s="22">
        <f t="shared" ca="1" si="12"/>
        <v>0</v>
      </c>
      <c r="CS15" s="22">
        <f t="shared" ca="1" si="12"/>
        <v>0</v>
      </c>
      <c r="CT15" s="22">
        <f t="shared" ca="1" si="12"/>
        <v>0</v>
      </c>
      <c r="CU15" s="22">
        <f t="shared" ca="1" si="12"/>
        <v>0</v>
      </c>
      <c r="CV15" s="23">
        <f t="shared" ca="1" si="13"/>
        <v>0</v>
      </c>
    </row>
    <row r="16" spans="1:100" ht="12.75" customHeight="1" x14ac:dyDescent="0.3">
      <c r="A16" s="65" t="s">
        <v>166</v>
      </c>
      <c r="B16" s="21">
        <v>3016</v>
      </c>
      <c r="C16" s="66" t="s">
        <v>164</v>
      </c>
      <c r="D16" s="23">
        <f t="shared" ca="1" si="0"/>
        <v>0</v>
      </c>
      <c r="E16" s="22">
        <f t="shared" ca="1" si="1"/>
        <v>0</v>
      </c>
      <c r="F16" s="22">
        <f t="shared" ca="1" si="1"/>
        <v>0</v>
      </c>
      <c r="G16" s="22">
        <f t="shared" ca="1" si="1"/>
        <v>0</v>
      </c>
      <c r="H16" s="22">
        <f t="shared" ca="1" si="1"/>
        <v>0</v>
      </c>
      <c r="I16" s="22">
        <f t="shared" ca="1" si="1"/>
        <v>0</v>
      </c>
      <c r="J16" s="22">
        <f t="shared" ca="1" si="1"/>
        <v>0</v>
      </c>
      <c r="K16" s="22">
        <f t="shared" ca="1" si="1"/>
        <v>0</v>
      </c>
      <c r="L16" s="22">
        <f t="shared" ca="1" si="1"/>
        <v>0</v>
      </c>
      <c r="M16" s="22">
        <f t="shared" ca="1" si="1"/>
        <v>0</v>
      </c>
      <c r="N16" s="22">
        <f t="shared" ca="1" si="1"/>
        <v>0</v>
      </c>
      <c r="O16" s="22">
        <f t="shared" ca="1" si="1"/>
        <v>0</v>
      </c>
      <c r="P16" s="22">
        <f t="shared" ca="1" si="1"/>
        <v>0</v>
      </c>
      <c r="Q16" s="22">
        <f t="shared" ca="1" si="1"/>
        <v>0</v>
      </c>
      <c r="R16" s="22">
        <f t="shared" ca="1" si="1"/>
        <v>0</v>
      </c>
      <c r="S16" s="22">
        <f t="shared" ca="1" si="1"/>
        <v>0</v>
      </c>
      <c r="T16" s="22">
        <f t="shared" ca="1" si="1"/>
        <v>0</v>
      </c>
      <c r="U16" s="22">
        <f t="shared" ca="1" si="2"/>
        <v>0</v>
      </c>
      <c r="V16" s="22">
        <f t="shared" ca="1" si="2"/>
        <v>0</v>
      </c>
      <c r="W16" s="22">
        <f t="shared" ca="1" si="2"/>
        <v>0</v>
      </c>
      <c r="X16" s="22">
        <f t="shared" ca="1" si="2"/>
        <v>0</v>
      </c>
      <c r="Y16" s="22">
        <f t="shared" ca="1" si="2"/>
        <v>0</v>
      </c>
      <c r="Z16" s="22">
        <f t="shared" ca="1" si="2"/>
        <v>0</v>
      </c>
      <c r="AA16" s="22">
        <f t="shared" ca="1" si="2"/>
        <v>0</v>
      </c>
      <c r="AB16" s="22">
        <f t="shared" ca="1" si="2"/>
        <v>0</v>
      </c>
      <c r="AC16" s="22">
        <f t="shared" ca="1" si="2"/>
        <v>0</v>
      </c>
      <c r="AD16" s="22">
        <f t="shared" ca="1" si="2"/>
        <v>0</v>
      </c>
      <c r="AE16" s="22">
        <f t="shared" ca="1" si="2"/>
        <v>0</v>
      </c>
      <c r="AF16" s="22">
        <f t="shared" ca="1" si="2"/>
        <v>0</v>
      </c>
      <c r="AG16" s="22">
        <f t="shared" ca="1" si="2"/>
        <v>0</v>
      </c>
      <c r="AH16" s="22">
        <f t="shared" ca="1" si="2"/>
        <v>0</v>
      </c>
      <c r="AI16" s="22">
        <f t="shared" ca="1" si="2"/>
        <v>0</v>
      </c>
      <c r="AJ16" s="22">
        <f t="shared" ca="1" si="2"/>
        <v>0</v>
      </c>
      <c r="AK16" s="22">
        <f t="shared" ca="1" si="3"/>
        <v>0</v>
      </c>
      <c r="AL16" s="22">
        <f t="shared" ca="1" si="3"/>
        <v>0</v>
      </c>
      <c r="AM16" s="22">
        <f t="shared" ca="1" si="3"/>
        <v>0</v>
      </c>
      <c r="AN16" s="22">
        <f t="shared" ca="1" si="3"/>
        <v>0</v>
      </c>
      <c r="AO16" s="22">
        <f t="shared" ca="1" si="3"/>
        <v>0</v>
      </c>
      <c r="AP16" s="22">
        <f t="shared" ca="1" si="3"/>
        <v>0</v>
      </c>
      <c r="AQ16" s="22">
        <f t="shared" ca="1" si="3"/>
        <v>0</v>
      </c>
      <c r="AR16" s="22">
        <f t="shared" ca="1" si="3"/>
        <v>0</v>
      </c>
      <c r="AS16" s="22">
        <f t="shared" ca="1" si="3"/>
        <v>0</v>
      </c>
      <c r="AT16" s="22">
        <f t="shared" ca="1" si="3"/>
        <v>0</v>
      </c>
      <c r="AU16" s="22">
        <f t="shared" ca="1" si="3"/>
        <v>0</v>
      </c>
      <c r="AV16" s="22">
        <f t="shared" ca="1" si="3"/>
        <v>0</v>
      </c>
      <c r="AW16" s="22">
        <f t="shared" ca="1" si="3"/>
        <v>0</v>
      </c>
      <c r="AX16" s="22">
        <f t="shared" ca="1" si="3"/>
        <v>0</v>
      </c>
      <c r="AY16" s="22">
        <f t="shared" ca="1" si="3"/>
        <v>0</v>
      </c>
      <c r="AZ16" s="22">
        <f t="shared" ca="1" si="3"/>
        <v>0</v>
      </c>
      <c r="BA16" s="22">
        <f t="shared" ca="1" si="4"/>
        <v>0</v>
      </c>
      <c r="BB16" s="22">
        <f t="shared" ca="1" si="4"/>
        <v>0</v>
      </c>
      <c r="BC16" s="22">
        <f t="shared" ca="1" si="4"/>
        <v>0</v>
      </c>
      <c r="BD16" s="22">
        <f t="shared" ca="1" si="4"/>
        <v>1673216.9899998601</v>
      </c>
      <c r="BE16" s="22">
        <f t="shared" ca="1" si="4"/>
        <v>0</v>
      </c>
      <c r="BF16" s="22">
        <f t="shared" ca="1" si="4"/>
        <v>0</v>
      </c>
      <c r="BG16" s="22">
        <f t="shared" ca="1" si="4"/>
        <v>0</v>
      </c>
      <c r="BH16" s="22">
        <f t="shared" ca="1" si="4"/>
        <v>0</v>
      </c>
      <c r="BI16" s="22">
        <f t="shared" ca="1" si="4"/>
        <v>0</v>
      </c>
      <c r="BJ16" s="22">
        <f t="shared" ca="1" si="4"/>
        <v>0</v>
      </c>
      <c r="BK16" s="22">
        <f t="shared" ca="1" si="4"/>
        <v>0</v>
      </c>
      <c r="BL16" s="22">
        <f t="shared" ca="1" si="4"/>
        <v>0</v>
      </c>
      <c r="BM16" s="22">
        <f t="shared" ca="1" si="4"/>
        <v>0</v>
      </c>
      <c r="BN16" s="22">
        <f t="shared" ca="1" si="4"/>
        <v>0</v>
      </c>
      <c r="BO16" s="22">
        <f t="shared" ca="1" si="4"/>
        <v>0</v>
      </c>
      <c r="BP16" s="22">
        <f t="shared" ca="1" si="4"/>
        <v>0</v>
      </c>
      <c r="BQ16" s="22">
        <f t="shared" ca="1" si="5"/>
        <v>0</v>
      </c>
      <c r="BR16" s="22">
        <f t="shared" ca="1" si="5"/>
        <v>0</v>
      </c>
      <c r="BS16" s="22">
        <f t="shared" ca="1" si="5"/>
        <v>0</v>
      </c>
      <c r="BT16" s="22">
        <f t="shared" ca="1" si="5"/>
        <v>0</v>
      </c>
      <c r="BU16" s="22">
        <f t="shared" ca="1" si="5"/>
        <v>0</v>
      </c>
      <c r="BV16" s="22">
        <f t="shared" ca="1" si="5"/>
        <v>0</v>
      </c>
      <c r="BW16" s="22">
        <f t="shared" ca="1" si="5"/>
        <v>0</v>
      </c>
      <c r="BX16" s="22">
        <f t="shared" ca="1" si="5"/>
        <v>0</v>
      </c>
      <c r="BY16" s="22">
        <f t="shared" ca="1" si="5"/>
        <v>0</v>
      </c>
      <c r="BZ16" s="22">
        <f t="shared" ca="1" si="5"/>
        <v>0</v>
      </c>
      <c r="CA16" s="22">
        <f t="shared" ca="1" si="5"/>
        <v>0</v>
      </c>
      <c r="CB16" s="22">
        <f t="shared" ca="1" si="5"/>
        <v>0</v>
      </c>
      <c r="CC16" s="22">
        <f t="shared" ca="1" si="5"/>
        <v>0</v>
      </c>
      <c r="CD16" s="22">
        <f t="shared" ca="1" si="5"/>
        <v>0</v>
      </c>
      <c r="CE16" s="22">
        <f t="shared" ca="1" si="5"/>
        <v>0</v>
      </c>
      <c r="CF16" s="22">
        <f t="shared" ca="1" si="5"/>
        <v>0</v>
      </c>
      <c r="CG16" s="22">
        <f t="shared" ca="1" si="5"/>
        <v>0</v>
      </c>
      <c r="CH16" s="22">
        <f t="shared" ca="1" si="6"/>
        <v>0</v>
      </c>
      <c r="CI16" s="22">
        <f t="shared" ca="1" si="6"/>
        <v>0</v>
      </c>
      <c r="CJ16" s="23">
        <f t="shared" ca="1" si="7"/>
        <v>1000498232.6200106</v>
      </c>
      <c r="CK16" s="22">
        <f t="shared" ca="1" si="8"/>
        <v>0</v>
      </c>
      <c r="CL16" s="22">
        <f t="shared" ca="1" si="8"/>
        <v>0</v>
      </c>
      <c r="CM16" s="23">
        <f t="shared" ca="1" si="9"/>
        <v>33596142.599999957</v>
      </c>
      <c r="CN16" s="22">
        <f t="shared" ca="1" si="10"/>
        <v>219237.21000000002</v>
      </c>
      <c r="CO16" s="22">
        <f t="shared" ca="1" si="10"/>
        <v>33376905.38999996</v>
      </c>
      <c r="CP16" s="23">
        <f t="shared" ca="1" si="11"/>
        <v>966902090.02001071</v>
      </c>
      <c r="CQ16" s="22">
        <f t="shared" ca="1" si="12"/>
        <v>619049.54999999981</v>
      </c>
      <c r="CR16" s="22">
        <f t="shared" ca="1" si="12"/>
        <v>966283040.47001076</v>
      </c>
      <c r="CS16" s="22">
        <f t="shared" ca="1" si="12"/>
        <v>74584.409999999931</v>
      </c>
      <c r="CT16" s="22">
        <f t="shared" ca="1" si="12"/>
        <v>0</v>
      </c>
      <c r="CU16" s="22">
        <f t="shared" ca="1" si="12"/>
        <v>0</v>
      </c>
      <c r="CV16" s="23">
        <f t="shared" ca="1" si="13"/>
        <v>1002246034.0200105</v>
      </c>
    </row>
    <row r="17" spans="1:100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S17" ca="1" si="14">SUMIF($C$7:$C$16,"HD",D$7:D$16)</f>
        <v>30923440.019999959</v>
      </c>
      <c r="E17" s="57">
        <f t="shared" ca="1" si="14"/>
        <v>540354.07999999996</v>
      </c>
      <c r="F17" s="57">
        <f t="shared" ca="1" si="14"/>
        <v>6781332.4599999599</v>
      </c>
      <c r="G17" s="57">
        <f t="shared" ca="1" si="14"/>
        <v>23601753.479999997</v>
      </c>
      <c r="H17" s="57">
        <f t="shared" ca="1" si="14"/>
        <v>776040.4</v>
      </c>
      <c r="I17" s="57">
        <f t="shared" ca="1" si="14"/>
        <v>1374989.1400000001</v>
      </c>
      <c r="J17" s="57">
        <f t="shared" ca="1" si="14"/>
        <v>141389.93</v>
      </c>
      <c r="K17" s="57">
        <f t="shared" ca="1" si="14"/>
        <v>1996245.51</v>
      </c>
      <c r="L17" s="57">
        <f t="shared" ca="1" si="14"/>
        <v>0</v>
      </c>
      <c r="M17" s="57">
        <f t="shared" ca="1" si="14"/>
        <v>0</v>
      </c>
      <c r="N17" s="57">
        <f t="shared" ca="1" si="14"/>
        <v>0</v>
      </c>
      <c r="O17" s="57">
        <f t="shared" ca="1" si="14"/>
        <v>10130752.82</v>
      </c>
      <c r="P17" s="57">
        <f t="shared" ca="1" si="14"/>
        <v>18812916.32</v>
      </c>
      <c r="Q17" s="57">
        <f t="shared" ca="1" si="14"/>
        <v>117334.3</v>
      </c>
      <c r="R17" s="57">
        <f t="shared" ca="1" si="14"/>
        <v>0</v>
      </c>
      <c r="S17" s="57">
        <f t="shared" ca="1" si="14"/>
        <v>0</v>
      </c>
      <c r="T17" s="22">
        <f ca="1">IFERROR(INDIRECT("'"&amp;$B$2&amp;"'!"&amp;ADDRESS(MATCH($B17,INDIRECT("'"&amp;$B$2&amp;"'!$B$1:$B$1095"),0),MATCH(T$5,INDIRECT("'"&amp;$B$2&amp;"'!5:5"),0))),0)</f>
        <v>545875281.34573603</v>
      </c>
      <c r="U17" s="57">
        <f t="shared" ref="U17:CF17" ca="1" si="15">SUMIF($C$7:$C$16,"HD",U$7:U$16)</f>
        <v>67198588.849999994</v>
      </c>
      <c r="V17" s="57">
        <f t="shared" ca="1" si="15"/>
        <v>5020446.0399999907</v>
      </c>
      <c r="W17" s="57">
        <f t="shared" ca="1" si="15"/>
        <v>69881913.400000155</v>
      </c>
      <c r="X17" s="57">
        <f t="shared" ca="1" si="15"/>
        <v>0</v>
      </c>
      <c r="Y17" s="57">
        <f t="shared" ca="1" si="15"/>
        <v>3407170.17</v>
      </c>
      <c r="Z17" s="57">
        <f t="shared" ca="1" si="15"/>
        <v>25962980.029999997</v>
      </c>
      <c r="AA17" s="57">
        <f t="shared" ca="1" si="15"/>
        <v>0</v>
      </c>
      <c r="AB17" s="57">
        <f t="shared" ca="1" si="15"/>
        <v>0</v>
      </c>
      <c r="AC17" s="57">
        <f t="shared" ca="1" si="15"/>
        <v>290679.23000001302</v>
      </c>
      <c r="AD17" s="57">
        <f t="shared" ca="1" si="15"/>
        <v>888904.20000000088</v>
      </c>
      <c r="AE17" s="57">
        <f t="shared" ca="1" si="15"/>
        <v>0</v>
      </c>
      <c r="AF17" s="57">
        <f t="shared" ca="1" si="15"/>
        <v>251353.48</v>
      </c>
      <c r="AG17" s="57">
        <f t="shared" ca="1" si="15"/>
        <v>0</v>
      </c>
      <c r="AH17" s="57">
        <f t="shared" ca="1" si="15"/>
        <v>0</v>
      </c>
      <c r="AI17" s="57">
        <f t="shared" ca="1" si="15"/>
        <v>0</v>
      </c>
      <c r="AJ17" s="57">
        <f t="shared" ca="1" si="15"/>
        <v>8035505.3288021889</v>
      </c>
      <c r="AK17" s="57">
        <f t="shared" ca="1" si="15"/>
        <v>0</v>
      </c>
      <c r="AL17" s="57">
        <f t="shared" ca="1" si="15"/>
        <v>0</v>
      </c>
      <c r="AM17" s="57">
        <f t="shared" ca="1" si="15"/>
        <v>637687.41</v>
      </c>
      <c r="AN17" s="57">
        <f t="shared" ca="1" si="15"/>
        <v>127126.48</v>
      </c>
      <c r="AO17" s="57">
        <f t="shared" ca="1" si="15"/>
        <v>0</v>
      </c>
      <c r="AP17" s="57">
        <f t="shared" ca="1" si="15"/>
        <v>793271.95000000007</v>
      </c>
      <c r="AQ17" s="57">
        <f t="shared" ca="1" si="15"/>
        <v>0</v>
      </c>
      <c r="AR17" s="57">
        <f t="shared" ca="1" si="15"/>
        <v>0</v>
      </c>
      <c r="AS17" s="57">
        <f t="shared" ca="1" si="15"/>
        <v>0</v>
      </c>
      <c r="AT17" s="57">
        <f t="shared" ca="1" si="15"/>
        <v>114941398.92999999</v>
      </c>
      <c r="AU17" s="57">
        <f t="shared" ca="1" si="15"/>
        <v>4913362.9599999906</v>
      </c>
      <c r="AV17" s="57">
        <f t="shared" ca="1" si="15"/>
        <v>4797812.7399999909</v>
      </c>
      <c r="AW17" s="57">
        <f t="shared" ca="1" si="15"/>
        <v>0</v>
      </c>
      <c r="AX17" s="57">
        <f t="shared" ca="1" si="15"/>
        <v>8585.2800000000025</v>
      </c>
      <c r="AY17" s="57">
        <f t="shared" ca="1" si="15"/>
        <v>0</v>
      </c>
      <c r="AZ17" s="57">
        <f t="shared" ca="1" si="15"/>
        <v>0</v>
      </c>
      <c r="BA17" s="57">
        <f t="shared" ca="1" si="15"/>
        <v>0</v>
      </c>
      <c r="BB17" s="57">
        <f t="shared" ca="1" si="15"/>
        <v>0</v>
      </c>
      <c r="BC17" s="57">
        <f t="shared" ca="1" si="15"/>
        <v>0</v>
      </c>
      <c r="BD17" s="57">
        <f t="shared" ca="1" si="15"/>
        <v>6297074.2500000102</v>
      </c>
      <c r="BE17" s="57">
        <f t="shared" ca="1" si="15"/>
        <v>0</v>
      </c>
      <c r="BF17" s="57">
        <f t="shared" ca="1" si="15"/>
        <v>0</v>
      </c>
      <c r="BG17" s="57">
        <f t="shared" ca="1" si="15"/>
        <v>0</v>
      </c>
      <c r="BH17" s="57">
        <f t="shared" ca="1" si="15"/>
        <v>0</v>
      </c>
      <c r="BI17" s="57">
        <f t="shared" ca="1" si="15"/>
        <v>0</v>
      </c>
      <c r="BJ17" s="57">
        <f t="shared" ca="1" si="15"/>
        <v>0</v>
      </c>
      <c r="BK17" s="57">
        <f t="shared" ca="1" si="15"/>
        <v>0</v>
      </c>
      <c r="BL17" s="57">
        <f t="shared" ca="1" si="15"/>
        <v>-1.4500000000000113</v>
      </c>
      <c r="BM17" s="57">
        <f t="shared" ca="1" si="15"/>
        <v>0</v>
      </c>
      <c r="BN17" s="57">
        <f t="shared" ca="1" si="15"/>
        <v>239789.69</v>
      </c>
      <c r="BO17" s="57">
        <f t="shared" ca="1" si="15"/>
        <v>0</v>
      </c>
      <c r="BP17" s="57">
        <f t="shared" ca="1" si="15"/>
        <v>30793476.879999697</v>
      </c>
      <c r="BQ17" s="57">
        <f t="shared" ca="1" si="15"/>
        <v>0</v>
      </c>
      <c r="BR17" s="57">
        <f t="shared" ca="1" si="15"/>
        <v>5016866.330000001</v>
      </c>
      <c r="BS17" s="57">
        <f t="shared" ca="1" si="15"/>
        <v>9111918.1399999205</v>
      </c>
      <c r="BT17" s="57">
        <f t="shared" ca="1" si="15"/>
        <v>0</v>
      </c>
      <c r="BU17" s="57">
        <f t="shared" ca="1" si="15"/>
        <v>0</v>
      </c>
      <c r="BV17" s="57">
        <f t="shared" ca="1" si="15"/>
        <v>0</v>
      </c>
      <c r="BW17" s="57">
        <f t="shared" ca="1" si="15"/>
        <v>0</v>
      </c>
      <c r="BX17" s="57">
        <f t="shared" ca="1" si="15"/>
        <v>6806466.3540499993</v>
      </c>
      <c r="BY17" s="57">
        <f t="shared" ca="1" si="15"/>
        <v>0</v>
      </c>
      <c r="BZ17" s="57">
        <f t="shared" ca="1" si="15"/>
        <v>0</v>
      </c>
      <c r="CA17" s="57">
        <f t="shared" ca="1" si="15"/>
        <v>65186541.235200003</v>
      </c>
      <c r="CB17" s="57">
        <f t="shared" ca="1" si="15"/>
        <v>1597315206.9387999</v>
      </c>
      <c r="CC17" s="57">
        <f t="shared" ca="1" si="15"/>
        <v>10536214.657649999</v>
      </c>
      <c r="CD17" s="57">
        <f t="shared" ca="1" si="15"/>
        <v>726154702.84085</v>
      </c>
      <c r="CE17" s="57">
        <f t="shared" ca="1" si="15"/>
        <v>0</v>
      </c>
      <c r="CF17" s="57">
        <f t="shared" ca="1" si="15"/>
        <v>0</v>
      </c>
      <c r="CG17" s="57">
        <f t="shared" ref="CG17:CV17" ca="1" si="16">SUMIF($C$7:$C$16,"HD",CG$7:CG$16)</f>
        <v>17717198.369100001</v>
      </c>
      <c r="CH17" s="57">
        <f t="shared" ca="1" si="16"/>
        <v>122089090.81570001</v>
      </c>
      <c r="CI17" s="57">
        <f t="shared" ca="1" si="16"/>
        <v>23416</v>
      </c>
      <c r="CJ17" s="57">
        <f t="shared" ca="1" si="16"/>
        <v>967215419.54999709</v>
      </c>
      <c r="CK17" s="57">
        <f t="shared" ca="1" si="16"/>
        <v>3500</v>
      </c>
      <c r="CL17" s="57">
        <f t="shared" ca="1" si="16"/>
        <v>0</v>
      </c>
      <c r="CM17" s="57">
        <f t="shared" ca="1" si="16"/>
        <v>196147595.04999697</v>
      </c>
      <c r="CN17" s="57">
        <f t="shared" ca="1" si="16"/>
        <v>0</v>
      </c>
      <c r="CO17" s="57">
        <f t="shared" ca="1" si="16"/>
        <v>196147595.04999697</v>
      </c>
      <c r="CP17" s="57">
        <f t="shared" ca="1" si="16"/>
        <v>771064324.5</v>
      </c>
      <c r="CQ17" s="57">
        <f t="shared" ca="1" si="16"/>
        <v>590132.81999999995</v>
      </c>
      <c r="CR17" s="57">
        <f t="shared" ca="1" si="16"/>
        <v>770474191.67999995</v>
      </c>
      <c r="CS17" s="57">
        <f t="shared" ca="1" si="16"/>
        <v>1015424.54</v>
      </c>
      <c r="CT17" s="57">
        <f t="shared" ca="1" si="16"/>
        <v>0</v>
      </c>
      <c r="CU17" s="57">
        <f t="shared" ca="1" si="16"/>
        <v>0</v>
      </c>
      <c r="CV17" s="57">
        <f t="shared" ca="1" si="16"/>
        <v>4482823981.4058847</v>
      </c>
    </row>
    <row r="18" spans="1:100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S18" ca="1" si="17">SUMIF($C$7:$C$16,"H",D$7:D$16)+SUMIF($C$7:$C$16,"E",D$7:D$16)</f>
        <v>0</v>
      </c>
      <c r="E18" s="57">
        <f t="shared" ca="1" si="17"/>
        <v>0</v>
      </c>
      <c r="F18" s="57">
        <f t="shared" ca="1" si="17"/>
        <v>0</v>
      </c>
      <c r="G18" s="57">
        <f t="shared" ca="1" si="17"/>
        <v>0</v>
      </c>
      <c r="H18" s="57">
        <f t="shared" ca="1" si="17"/>
        <v>0</v>
      </c>
      <c r="I18" s="57">
        <f t="shared" ca="1" si="17"/>
        <v>0</v>
      </c>
      <c r="J18" s="57">
        <f t="shared" ca="1" si="17"/>
        <v>0</v>
      </c>
      <c r="K18" s="57">
        <f t="shared" ca="1" si="17"/>
        <v>0</v>
      </c>
      <c r="L18" s="57">
        <f t="shared" ca="1" si="17"/>
        <v>0</v>
      </c>
      <c r="M18" s="57">
        <f t="shared" ca="1" si="17"/>
        <v>0</v>
      </c>
      <c r="N18" s="57">
        <f t="shared" ca="1" si="17"/>
        <v>0</v>
      </c>
      <c r="O18" s="57">
        <f t="shared" ca="1" si="17"/>
        <v>0</v>
      </c>
      <c r="P18" s="57">
        <f t="shared" ca="1" si="17"/>
        <v>0</v>
      </c>
      <c r="Q18" s="57">
        <f t="shared" ca="1" si="17"/>
        <v>0</v>
      </c>
      <c r="R18" s="57">
        <f t="shared" ca="1" si="17"/>
        <v>0</v>
      </c>
      <c r="S18" s="57">
        <f t="shared" ca="1" si="17"/>
        <v>0</v>
      </c>
      <c r="T18" s="22">
        <f ca="1">IFERROR(INDIRECT("'"&amp;$B$2&amp;"'!"&amp;ADDRESS(MATCH($B18,INDIRECT("'"&amp;$B$2&amp;"'!$B$1:$B$1095"),0),MATCH(T$5,INDIRECT("'"&amp;$B$2&amp;"'!5:5"),0))),0)</f>
        <v>0</v>
      </c>
      <c r="U18" s="57">
        <f t="shared" ref="U18:CF18" ca="1" si="18">SUMIF($C$7:$C$16,"H",U$7:U$16)+SUMIF($C$7:$C$16,"E",U$7:U$16)</f>
        <v>0</v>
      </c>
      <c r="V18" s="57">
        <f t="shared" ca="1" si="18"/>
        <v>0</v>
      </c>
      <c r="W18" s="57">
        <f t="shared" ca="1" si="18"/>
        <v>0</v>
      </c>
      <c r="X18" s="57">
        <f t="shared" ca="1" si="18"/>
        <v>0</v>
      </c>
      <c r="Y18" s="57">
        <f t="shared" ca="1" si="18"/>
        <v>0</v>
      </c>
      <c r="Z18" s="57">
        <f t="shared" ca="1" si="18"/>
        <v>0</v>
      </c>
      <c r="AA18" s="57">
        <f t="shared" ca="1" si="18"/>
        <v>0</v>
      </c>
      <c r="AB18" s="57">
        <f t="shared" ca="1" si="18"/>
        <v>0</v>
      </c>
      <c r="AC18" s="57">
        <f t="shared" ca="1" si="18"/>
        <v>0</v>
      </c>
      <c r="AD18" s="57">
        <f t="shared" ca="1" si="18"/>
        <v>0</v>
      </c>
      <c r="AE18" s="57">
        <f t="shared" ca="1" si="18"/>
        <v>0</v>
      </c>
      <c r="AF18" s="57">
        <f t="shared" ca="1" si="18"/>
        <v>0</v>
      </c>
      <c r="AG18" s="57">
        <f t="shared" ca="1" si="18"/>
        <v>0</v>
      </c>
      <c r="AH18" s="57">
        <f t="shared" ca="1" si="18"/>
        <v>0</v>
      </c>
      <c r="AI18" s="57">
        <f t="shared" ca="1" si="18"/>
        <v>0</v>
      </c>
      <c r="AJ18" s="57">
        <f t="shared" ca="1" si="18"/>
        <v>0</v>
      </c>
      <c r="AK18" s="57">
        <f t="shared" ca="1" si="18"/>
        <v>0</v>
      </c>
      <c r="AL18" s="57">
        <f t="shared" ca="1" si="18"/>
        <v>0</v>
      </c>
      <c r="AM18" s="57">
        <f t="shared" ca="1" si="18"/>
        <v>0</v>
      </c>
      <c r="AN18" s="57">
        <f t="shared" ca="1" si="18"/>
        <v>0</v>
      </c>
      <c r="AO18" s="57">
        <f t="shared" ca="1" si="18"/>
        <v>0</v>
      </c>
      <c r="AP18" s="57">
        <f t="shared" ca="1" si="18"/>
        <v>0</v>
      </c>
      <c r="AQ18" s="57">
        <f t="shared" ca="1" si="18"/>
        <v>0</v>
      </c>
      <c r="AR18" s="57">
        <f t="shared" ca="1" si="18"/>
        <v>0</v>
      </c>
      <c r="AS18" s="57">
        <f t="shared" ca="1" si="18"/>
        <v>0</v>
      </c>
      <c r="AT18" s="57">
        <f t="shared" ca="1" si="18"/>
        <v>0</v>
      </c>
      <c r="AU18" s="57">
        <f t="shared" ca="1" si="18"/>
        <v>0</v>
      </c>
      <c r="AV18" s="57">
        <f t="shared" ca="1" si="18"/>
        <v>0</v>
      </c>
      <c r="AW18" s="57">
        <f t="shared" ca="1" si="18"/>
        <v>0</v>
      </c>
      <c r="AX18" s="57">
        <f t="shared" ca="1" si="18"/>
        <v>0</v>
      </c>
      <c r="AY18" s="57">
        <f t="shared" ca="1" si="18"/>
        <v>0</v>
      </c>
      <c r="AZ18" s="57">
        <f t="shared" ca="1" si="18"/>
        <v>0</v>
      </c>
      <c r="BA18" s="57">
        <f t="shared" ca="1" si="18"/>
        <v>0</v>
      </c>
      <c r="BB18" s="57">
        <f t="shared" ca="1" si="18"/>
        <v>0</v>
      </c>
      <c r="BC18" s="57">
        <f t="shared" ca="1" si="18"/>
        <v>0</v>
      </c>
      <c r="BD18" s="57">
        <f t="shared" ca="1" si="18"/>
        <v>1673216.9899998601</v>
      </c>
      <c r="BE18" s="57">
        <f t="shared" ca="1" si="18"/>
        <v>0</v>
      </c>
      <c r="BF18" s="57">
        <f t="shared" ca="1" si="18"/>
        <v>0</v>
      </c>
      <c r="BG18" s="57">
        <f t="shared" ca="1" si="18"/>
        <v>0</v>
      </c>
      <c r="BH18" s="57">
        <f t="shared" ca="1" si="18"/>
        <v>0</v>
      </c>
      <c r="BI18" s="57">
        <f t="shared" ca="1" si="18"/>
        <v>0</v>
      </c>
      <c r="BJ18" s="57">
        <f t="shared" ca="1" si="18"/>
        <v>0</v>
      </c>
      <c r="BK18" s="57">
        <f t="shared" ca="1" si="18"/>
        <v>0</v>
      </c>
      <c r="BL18" s="57">
        <f t="shared" ca="1" si="18"/>
        <v>0</v>
      </c>
      <c r="BM18" s="57">
        <f t="shared" ca="1" si="18"/>
        <v>0</v>
      </c>
      <c r="BN18" s="57">
        <f t="shared" ca="1" si="18"/>
        <v>0</v>
      </c>
      <c r="BO18" s="57">
        <f t="shared" ca="1" si="18"/>
        <v>0</v>
      </c>
      <c r="BP18" s="57">
        <f t="shared" ca="1" si="18"/>
        <v>0</v>
      </c>
      <c r="BQ18" s="57">
        <f t="shared" ca="1" si="18"/>
        <v>0</v>
      </c>
      <c r="BR18" s="57">
        <f t="shared" ca="1" si="18"/>
        <v>0</v>
      </c>
      <c r="BS18" s="57">
        <f t="shared" ca="1" si="18"/>
        <v>0</v>
      </c>
      <c r="BT18" s="57">
        <f t="shared" ca="1" si="18"/>
        <v>0</v>
      </c>
      <c r="BU18" s="57">
        <f t="shared" ca="1" si="18"/>
        <v>0</v>
      </c>
      <c r="BV18" s="57">
        <f t="shared" ca="1" si="18"/>
        <v>0</v>
      </c>
      <c r="BW18" s="57">
        <f t="shared" ca="1" si="18"/>
        <v>0</v>
      </c>
      <c r="BX18" s="57">
        <f t="shared" ca="1" si="18"/>
        <v>0</v>
      </c>
      <c r="BY18" s="57">
        <f t="shared" ca="1" si="18"/>
        <v>0</v>
      </c>
      <c r="BZ18" s="57">
        <f t="shared" ca="1" si="18"/>
        <v>0</v>
      </c>
      <c r="CA18" s="57">
        <f t="shared" ca="1" si="18"/>
        <v>0</v>
      </c>
      <c r="CB18" s="57">
        <f t="shared" ca="1" si="18"/>
        <v>0</v>
      </c>
      <c r="CC18" s="57">
        <f t="shared" ca="1" si="18"/>
        <v>0</v>
      </c>
      <c r="CD18" s="57">
        <f t="shared" ca="1" si="18"/>
        <v>0</v>
      </c>
      <c r="CE18" s="57">
        <f t="shared" ca="1" si="18"/>
        <v>0</v>
      </c>
      <c r="CF18" s="57">
        <f t="shared" ca="1" si="18"/>
        <v>0</v>
      </c>
      <c r="CG18" s="57">
        <f t="shared" ref="CG18:CV18" ca="1" si="19">SUMIF($C$7:$C$16,"H",CG$7:CG$16)+SUMIF($C$7:$C$16,"E",CG$7:CG$16)</f>
        <v>0</v>
      </c>
      <c r="CH18" s="57">
        <f t="shared" ca="1" si="19"/>
        <v>0</v>
      </c>
      <c r="CI18" s="57">
        <f t="shared" ca="1" si="19"/>
        <v>0</v>
      </c>
      <c r="CJ18" s="57">
        <f t="shared" ca="1" si="19"/>
        <v>1000498232.6200106</v>
      </c>
      <c r="CK18" s="57">
        <f t="shared" ca="1" si="19"/>
        <v>0</v>
      </c>
      <c r="CL18" s="57">
        <f t="shared" ca="1" si="19"/>
        <v>0</v>
      </c>
      <c r="CM18" s="57">
        <f t="shared" ca="1" si="19"/>
        <v>33596142.599999957</v>
      </c>
      <c r="CN18" s="57">
        <f t="shared" ca="1" si="19"/>
        <v>219237.21000000002</v>
      </c>
      <c r="CO18" s="57">
        <f t="shared" ca="1" si="19"/>
        <v>33376905.38999996</v>
      </c>
      <c r="CP18" s="57">
        <f t="shared" ca="1" si="19"/>
        <v>966902090.02001071</v>
      </c>
      <c r="CQ18" s="57">
        <f t="shared" ca="1" si="19"/>
        <v>619049.54999999981</v>
      </c>
      <c r="CR18" s="57">
        <f t="shared" ca="1" si="19"/>
        <v>966283040.47001076</v>
      </c>
      <c r="CS18" s="57">
        <f t="shared" ca="1" si="19"/>
        <v>74584.409999999931</v>
      </c>
      <c r="CT18" s="57">
        <f t="shared" ca="1" si="19"/>
        <v>0</v>
      </c>
      <c r="CU18" s="57">
        <f t="shared" ca="1" si="19"/>
        <v>0</v>
      </c>
      <c r="CV18" s="57">
        <f t="shared" ca="1" si="19"/>
        <v>1002246034.0200105</v>
      </c>
    </row>
    <row r="19" spans="1:100" ht="13.8" x14ac:dyDescent="0.3">
      <c r="A19" s="67" t="s">
        <v>174</v>
      </c>
      <c r="B19" s="56">
        <v>9003</v>
      </c>
      <c r="C19" s="66" t="s">
        <v>175</v>
      </c>
      <c r="D19" s="57">
        <f t="shared" ref="D19:S19" ca="1" si="20">D17+D18</f>
        <v>30923440.019999959</v>
      </c>
      <c r="E19" s="57">
        <f t="shared" ca="1" si="20"/>
        <v>540354.07999999996</v>
      </c>
      <c r="F19" s="57">
        <f t="shared" ca="1" si="20"/>
        <v>6781332.4599999599</v>
      </c>
      <c r="G19" s="57">
        <f t="shared" ca="1" si="20"/>
        <v>23601753.479999997</v>
      </c>
      <c r="H19" s="57">
        <f t="shared" ca="1" si="20"/>
        <v>776040.4</v>
      </c>
      <c r="I19" s="57">
        <f t="shared" ca="1" si="20"/>
        <v>1374989.1400000001</v>
      </c>
      <c r="J19" s="57">
        <f t="shared" ca="1" si="20"/>
        <v>141389.93</v>
      </c>
      <c r="K19" s="57">
        <f t="shared" ca="1" si="20"/>
        <v>1996245.51</v>
      </c>
      <c r="L19" s="57">
        <f t="shared" ca="1" si="20"/>
        <v>0</v>
      </c>
      <c r="M19" s="57">
        <f t="shared" ca="1" si="20"/>
        <v>0</v>
      </c>
      <c r="N19" s="57">
        <f t="shared" ca="1" si="20"/>
        <v>0</v>
      </c>
      <c r="O19" s="57">
        <f t="shared" ca="1" si="20"/>
        <v>10130752.82</v>
      </c>
      <c r="P19" s="57">
        <f t="shared" ca="1" si="20"/>
        <v>18812916.32</v>
      </c>
      <c r="Q19" s="57">
        <f t="shared" ca="1" si="20"/>
        <v>117334.3</v>
      </c>
      <c r="R19" s="57">
        <f t="shared" ca="1" si="20"/>
        <v>0</v>
      </c>
      <c r="S19" s="57">
        <f t="shared" ca="1" si="20"/>
        <v>0</v>
      </c>
      <c r="T19" s="22">
        <f ca="1">IFERROR(INDIRECT("'"&amp;$B$2&amp;"'!"&amp;ADDRESS(MATCH($B19,INDIRECT("'"&amp;$B$2&amp;"'!$B$1:$B$1095"),0),MATCH(T$5,INDIRECT("'"&amp;$B$2&amp;"'!5:5"),0))),0)</f>
        <v>545875281.34573603</v>
      </c>
      <c r="U19" s="57">
        <f t="shared" ref="U19:BT19" ca="1" si="21">U17+U18</f>
        <v>67198588.849999994</v>
      </c>
      <c r="V19" s="57">
        <f t="shared" ca="1" si="21"/>
        <v>5020446.0399999907</v>
      </c>
      <c r="W19" s="57">
        <f t="shared" ca="1" si="21"/>
        <v>69881913.400000155</v>
      </c>
      <c r="X19" s="57">
        <f t="shared" ca="1" si="21"/>
        <v>0</v>
      </c>
      <c r="Y19" s="57">
        <f t="shared" ca="1" si="21"/>
        <v>3407170.17</v>
      </c>
      <c r="Z19" s="57">
        <f t="shared" ca="1" si="21"/>
        <v>25962980.029999997</v>
      </c>
      <c r="AA19" s="57">
        <f t="shared" ca="1" si="21"/>
        <v>0</v>
      </c>
      <c r="AB19" s="57">
        <f t="shared" ca="1" si="21"/>
        <v>0</v>
      </c>
      <c r="AC19" s="57">
        <f t="shared" ca="1" si="21"/>
        <v>290679.23000001302</v>
      </c>
      <c r="AD19" s="57">
        <f t="shared" ca="1" si="21"/>
        <v>888904.20000000088</v>
      </c>
      <c r="AE19" s="57">
        <f t="shared" ca="1" si="21"/>
        <v>0</v>
      </c>
      <c r="AF19" s="57">
        <f t="shared" ca="1" si="21"/>
        <v>251353.48</v>
      </c>
      <c r="AG19" s="57">
        <f t="shared" ca="1" si="21"/>
        <v>0</v>
      </c>
      <c r="AH19" s="57">
        <f t="shared" ca="1" si="21"/>
        <v>0</v>
      </c>
      <c r="AI19" s="57">
        <f t="shared" ca="1" si="21"/>
        <v>0</v>
      </c>
      <c r="AJ19" s="57">
        <f t="shared" ca="1" si="21"/>
        <v>8035505.3288021889</v>
      </c>
      <c r="AK19" s="57">
        <f t="shared" ca="1" si="21"/>
        <v>0</v>
      </c>
      <c r="AL19" s="57">
        <f t="shared" ca="1" si="21"/>
        <v>0</v>
      </c>
      <c r="AM19" s="57">
        <f t="shared" ca="1" si="21"/>
        <v>637687.41</v>
      </c>
      <c r="AN19" s="57">
        <f t="shared" ca="1" si="21"/>
        <v>127126.48</v>
      </c>
      <c r="AO19" s="57">
        <f t="shared" ca="1" si="21"/>
        <v>0</v>
      </c>
      <c r="AP19" s="57">
        <f t="shared" ca="1" si="21"/>
        <v>793271.95000000007</v>
      </c>
      <c r="AQ19" s="57">
        <f t="shared" ca="1" si="21"/>
        <v>0</v>
      </c>
      <c r="AR19" s="57">
        <f t="shared" ca="1" si="21"/>
        <v>0</v>
      </c>
      <c r="AS19" s="57">
        <f t="shared" ca="1" si="21"/>
        <v>0</v>
      </c>
      <c r="AT19" s="57">
        <f t="shared" ca="1" si="21"/>
        <v>114941398.92999999</v>
      </c>
      <c r="AU19" s="57">
        <f t="shared" ca="1" si="21"/>
        <v>4913362.9599999906</v>
      </c>
      <c r="AV19" s="57">
        <f t="shared" ca="1" si="21"/>
        <v>4797812.7399999909</v>
      </c>
      <c r="AW19" s="57">
        <f t="shared" ca="1" si="21"/>
        <v>0</v>
      </c>
      <c r="AX19" s="57">
        <f t="shared" ca="1" si="21"/>
        <v>8585.2800000000025</v>
      </c>
      <c r="AY19" s="57">
        <f t="shared" ca="1" si="21"/>
        <v>0</v>
      </c>
      <c r="AZ19" s="57">
        <f t="shared" ca="1" si="21"/>
        <v>0</v>
      </c>
      <c r="BA19" s="57">
        <f t="shared" ca="1" si="21"/>
        <v>0</v>
      </c>
      <c r="BB19" s="57">
        <f t="shared" ca="1" si="21"/>
        <v>0</v>
      </c>
      <c r="BC19" s="57">
        <f t="shared" ca="1" si="21"/>
        <v>0</v>
      </c>
      <c r="BD19" s="57">
        <f t="shared" ca="1" si="21"/>
        <v>7970291.2399998698</v>
      </c>
      <c r="BE19" s="57">
        <f t="shared" ca="1" si="21"/>
        <v>0</v>
      </c>
      <c r="BF19" s="57">
        <f t="shared" ca="1" si="21"/>
        <v>0</v>
      </c>
      <c r="BG19" s="57">
        <f t="shared" ca="1" si="21"/>
        <v>0</v>
      </c>
      <c r="BH19" s="57">
        <f t="shared" ca="1" si="21"/>
        <v>0</v>
      </c>
      <c r="BI19" s="57">
        <f t="shared" ca="1" si="21"/>
        <v>0</v>
      </c>
      <c r="BJ19" s="57">
        <f t="shared" ca="1" si="21"/>
        <v>0</v>
      </c>
      <c r="BK19" s="57">
        <f t="shared" ca="1" si="21"/>
        <v>0</v>
      </c>
      <c r="BL19" s="57">
        <f t="shared" ca="1" si="21"/>
        <v>-1.4500000000000113</v>
      </c>
      <c r="BM19" s="57">
        <f t="shared" ca="1" si="21"/>
        <v>0</v>
      </c>
      <c r="BN19" s="57">
        <f t="shared" ca="1" si="21"/>
        <v>239789.69</v>
      </c>
      <c r="BO19" s="57">
        <f t="shared" ca="1" si="21"/>
        <v>0</v>
      </c>
      <c r="BP19" s="57">
        <f t="shared" ca="1" si="21"/>
        <v>30793476.879999697</v>
      </c>
      <c r="BQ19" s="57">
        <f t="shared" ca="1" si="21"/>
        <v>0</v>
      </c>
      <c r="BR19" s="57">
        <f t="shared" ca="1" si="21"/>
        <v>5016866.330000001</v>
      </c>
      <c r="BS19" s="57">
        <f t="shared" ca="1" si="21"/>
        <v>9111918.1399999205</v>
      </c>
      <c r="BT19" s="57">
        <f t="shared" ca="1" si="21"/>
        <v>0</v>
      </c>
      <c r="BU19" s="57">
        <f ca="1">BU17+BU18</f>
        <v>0</v>
      </c>
      <c r="BV19" s="57">
        <f ca="1">BV17+BV18</f>
        <v>0</v>
      </c>
      <c r="BW19" s="57">
        <f ca="1">BW17+BW18</f>
        <v>0</v>
      </c>
      <c r="BX19" s="57">
        <f t="shared" ref="BX19:CV19" ca="1" si="22">BX17+BX18</f>
        <v>6806466.3540499993</v>
      </c>
      <c r="BY19" s="57">
        <f t="shared" ca="1" si="22"/>
        <v>0</v>
      </c>
      <c r="BZ19" s="57">
        <f t="shared" ca="1" si="22"/>
        <v>0</v>
      </c>
      <c r="CA19" s="57">
        <f t="shared" ca="1" si="22"/>
        <v>65186541.235200003</v>
      </c>
      <c r="CB19" s="57">
        <f t="shared" ca="1" si="22"/>
        <v>1597315206.9387999</v>
      </c>
      <c r="CC19" s="57">
        <f t="shared" ca="1" si="22"/>
        <v>10536214.657649999</v>
      </c>
      <c r="CD19" s="57">
        <f t="shared" ca="1" si="22"/>
        <v>726154702.84085</v>
      </c>
      <c r="CE19" s="57">
        <f t="shared" ca="1" si="22"/>
        <v>0</v>
      </c>
      <c r="CF19" s="57">
        <f t="shared" ca="1" si="22"/>
        <v>0</v>
      </c>
      <c r="CG19" s="57">
        <f t="shared" ca="1" si="22"/>
        <v>17717198.369100001</v>
      </c>
      <c r="CH19" s="57">
        <f t="shared" ca="1" si="22"/>
        <v>122089090.81570001</v>
      </c>
      <c r="CI19" s="57">
        <f t="shared" ca="1" si="22"/>
        <v>23416</v>
      </c>
      <c r="CJ19" s="57">
        <f t="shared" ca="1" si="22"/>
        <v>1967713652.1700077</v>
      </c>
      <c r="CK19" s="57">
        <f t="shared" ca="1" si="22"/>
        <v>3500</v>
      </c>
      <c r="CL19" s="57">
        <f t="shared" ca="1" si="22"/>
        <v>0</v>
      </c>
      <c r="CM19" s="57">
        <f t="shared" ca="1" si="22"/>
        <v>229743737.64999694</v>
      </c>
      <c r="CN19" s="57">
        <f t="shared" ca="1" si="22"/>
        <v>219237.21000000002</v>
      </c>
      <c r="CO19" s="57">
        <f t="shared" ca="1" si="22"/>
        <v>229524500.43999693</v>
      </c>
      <c r="CP19" s="57">
        <f t="shared" ca="1" si="22"/>
        <v>1737966414.5200107</v>
      </c>
      <c r="CQ19" s="57">
        <f t="shared" ca="1" si="22"/>
        <v>1209182.3699999996</v>
      </c>
      <c r="CR19" s="57">
        <f t="shared" ca="1" si="22"/>
        <v>1736757232.1500106</v>
      </c>
      <c r="CS19" s="57">
        <f t="shared" ca="1" si="22"/>
        <v>1090008.95</v>
      </c>
      <c r="CT19" s="57">
        <f t="shared" ca="1" si="22"/>
        <v>0</v>
      </c>
      <c r="CU19" s="57">
        <f t="shared" ca="1" si="22"/>
        <v>0</v>
      </c>
      <c r="CV19" s="57">
        <f t="shared" ca="1" si="22"/>
        <v>5485070015.4258957</v>
      </c>
    </row>
  </sheetData>
  <mergeCells count="1">
    <mergeCell ref="E2:G2"/>
  </mergeCells>
  <dataValidations count="1">
    <dataValidation type="list" allowBlank="1" showInputMessage="1" showErrorMessage="1" sqref="B2" xr:uid="{855FE2DE-2C22-4447-9032-E33D10DD30C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5D1FF-9524-4456-803B-66776FB80B41}">
  <dimension ref="A1:U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21" width="15.6640625" style="3" customWidth="1"/>
    <col min="22" max="22" width="4" style="3" customWidth="1"/>
    <col min="23" max="16384" width="9.33203125" style="3"/>
  </cols>
  <sheetData>
    <row r="1" spans="1:21" ht="15" customHeight="1" x14ac:dyDescent="0.3">
      <c r="A1" s="1" t="s">
        <v>0</v>
      </c>
      <c r="B1" s="2"/>
      <c r="C1" s="2"/>
    </row>
    <row r="2" spans="1:21" ht="15" customHeight="1" x14ac:dyDescent="0.3">
      <c r="A2" s="1" t="s">
        <v>258</v>
      </c>
      <c r="B2" s="4" t="s">
        <v>8</v>
      </c>
      <c r="C2" s="2"/>
      <c r="E2" s="81" t="s">
        <v>1</v>
      </c>
      <c r="F2" s="82"/>
      <c r="G2" s="83"/>
      <c r="O2" s="6"/>
    </row>
    <row r="3" spans="1:21" ht="15" customHeight="1" x14ac:dyDescent="0.3">
      <c r="A3" s="5" t="s">
        <v>298</v>
      </c>
      <c r="B3" s="2"/>
      <c r="C3" s="2"/>
    </row>
    <row r="4" spans="1:21" ht="22.5" customHeight="1" x14ac:dyDescent="0.25"/>
    <row r="5" spans="1:21" ht="22.5" customHeight="1" x14ac:dyDescent="0.25">
      <c r="D5" s="11">
        <v>790</v>
      </c>
      <c r="E5" s="11">
        <v>791</v>
      </c>
      <c r="F5" s="11">
        <v>792</v>
      </c>
      <c r="G5" s="11">
        <v>793</v>
      </c>
      <c r="H5" s="11">
        <v>794</v>
      </c>
      <c r="I5" s="11">
        <v>795</v>
      </c>
      <c r="J5" s="11">
        <v>796</v>
      </c>
      <c r="K5" s="11">
        <v>797</v>
      </c>
      <c r="L5" s="11">
        <v>908</v>
      </c>
      <c r="M5" s="11">
        <v>909</v>
      </c>
      <c r="N5" s="11">
        <v>910</v>
      </c>
      <c r="O5" s="11">
        <v>91001</v>
      </c>
      <c r="P5" s="11">
        <v>91002</v>
      </c>
      <c r="Q5" s="11">
        <v>911</v>
      </c>
      <c r="R5" s="11">
        <v>91101</v>
      </c>
      <c r="S5" s="11">
        <v>91102</v>
      </c>
      <c r="T5" s="11">
        <v>799</v>
      </c>
      <c r="U5" s="69"/>
    </row>
    <row r="6" spans="1:21" ht="79.5" customHeight="1" x14ac:dyDescent="0.25">
      <c r="A6" s="64" t="s">
        <v>142</v>
      </c>
      <c r="B6" s="64" t="s">
        <v>143</v>
      </c>
      <c r="C6" s="64" t="s">
        <v>144</v>
      </c>
      <c r="D6" s="8" t="s">
        <v>126</v>
      </c>
      <c r="E6" s="8" t="s">
        <v>127</v>
      </c>
      <c r="F6" s="8" t="s">
        <v>128</v>
      </c>
      <c r="G6" s="8" t="s">
        <v>129</v>
      </c>
      <c r="H6" s="8" t="s">
        <v>130</v>
      </c>
      <c r="I6" s="8" t="s">
        <v>131</v>
      </c>
      <c r="J6" s="8" t="s">
        <v>20</v>
      </c>
      <c r="K6" s="8" t="s">
        <v>21</v>
      </c>
      <c r="L6" s="8" t="s">
        <v>22</v>
      </c>
      <c r="M6" s="8" t="s">
        <v>23</v>
      </c>
      <c r="N6" s="8" t="s">
        <v>24</v>
      </c>
      <c r="O6" s="8" t="s">
        <v>25</v>
      </c>
      <c r="P6" s="8" t="s">
        <v>26</v>
      </c>
      <c r="Q6" s="8" t="s">
        <v>27</v>
      </c>
      <c r="R6" s="8" t="s">
        <v>25</v>
      </c>
      <c r="S6" s="8" t="s">
        <v>26</v>
      </c>
      <c r="T6" s="8" t="s">
        <v>132</v>
      </c>
      <c r="U6" s="69" t="s">
        <v>259</v>
      </c>
    </row>
    <row r="7" spans="1:21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J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3">
        <f t="shared" ref="K7:K16" ca="1" si="1">L7+M7+N7+Q7</f>
        <v>0</v>
      </c>
      <c r="L7" s="22">
        <f t="shared" ref="L7:M16" ca="1" si="2">IFERROR(INDIRECT("'"&amp;$B$2&amp;"'!"&amp;ADDRESS(MATCH($B7,INDIRECT("'"&amp;$B$2&amp;"'!$B$1:$B$1095"),0),MATCH(L$5,INDIRECT("'"&amp;$B$2&amp;"'!5:5"),0))),0)</f>
        <v>0</v>
      </c>
      <c r="M7" s="22">
        <f t="shared" ca="1" si="2"/>
        <v>0</v>
      </c>
      <c r="N7" s="23">
        <f t="shared" ref="N7:N16" ca="1" si="3">+O7+P7</f>
        <v>0</v>
      </c>
      <c r="O7" s="22">
        <f t="shared" ref="O7:P16" ca="1" si="4">IFERROR(INDIRECT("'"&amp;$B$2&amp;"'!"&amp;ADDRESS(MATCH($B7,INDIRECT("'"&amp;$B$2&amp;"'!$B$1:$B$1095"),0),MATCH(O$5,INDIRECT("'"&amp;$B$2&amp;"'!5:5"),0))),0)</f>
        <v>0</v>
      </c>
      <c r="P7" s="22">
        <f t="shared" ca="1" si="4"/>
        <v>0</v>
      </c>
      <c r="Q7" s="23">
        <f t="shared" ref="Q7:Q16" ca="1" si="5">+R7+S7</f>
        <v>0</v>
      </c>
      <c r="R7" s="22">
        <f t="shared" ref="R7:T16" ca="1" si="6">IFERROR(INDIRECT("'"&amp;$B$2&amp;"'!"&amp;ADDRESS(MATCH($B7,INDIRECT("'"&amp;$B$2&amp;"'!$B$1:$B$1095"),0),MATCH(R$5,INDIRECT("'"&amp;$B$2&amp;"'!5:5"),0))),0)</f>
        <v>0</v>
      </c>
      <c r="S7" s="22">
        <f t="shared" ca="1" si="6"/>
        <v>0</v>
      </c>
      <c r="T7" s="22">
        <f t="shared" ca="1" si="6"/>
        <v>0</v>
      </c>
      <c r="U7" s="23">
        <f t="shared" ref="U7:U16" ca="1" si="7">SUM(D7:K7)+T7</f>
        <v>0</v>
      </c>
    </row>
    <row r="8" spans="1:21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3">
        <f t="shared" ca="1" si="1"/>
        <v>0</v>
      </c>
      <c r="L8" s="22">
        <f t="shared" ca="1" si="2"/>
        <v>0</v>
      </c>
      <c r="M8" s="22">
        <f t="shared" ca="1" si="2"/>
        <v>0</v>
      </c>
      <c r="N8" s="23">
        <f t="shared" ca="1" si="3"/>
        <v>0</v>
      </c>
      <c r="O8" s="22">
        <f t="shared" ca="1" si="4"/>
        <v>0</v>
      </c>
      <c r="P8" s="22">
        <f t="shared" ca="1" si="4"/>
        <v>0</v>
      </c>
      <c r="Q8" s="23">
        <f t="shared" ca="1" si="5"/>
        <v>0</v>
      </c>
      <c r="R8" s="22">
        <f t="shared" ca="1" si="6"/>
        <v>0</v>
      </c>
      <c r="S8" s="22">
        <f t="shared" ca="1" si="6"/>
        <v>0</v>
      </c>
      <c r="T8" s="22">
        <f t="shared" ca="1" si="6"/>
        <v>0</v>
      </c>
      <c r="U8" s="23">
        <f t="shared" ca="1" si="7"/>
        <v>0</v>
      </c>
    </row>
    <row r="9" spans="1:21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3">
        <f t="shared" ca="1" si="1"/>
        <v>0</v>
      </c>
      <c r="L9" s="22">
        <f t="shared" ca="1" si="2"/>
        <v>0</v>
      </c>
      <c r="M9" s="22">
        <f t="shared" ca="1" si="2"/>
        <v>0</v>
      </c>
      <c r="N9" s="23">
        <f t="shared" ca="1" si="3"/>
        <v>0</v>
      </c>
      <c r="O9" s="22">
        <f t="shared" ca="1" si="4"/>
        <v>0</v>
      </c>
      <c r="P9" s="22">
        <f t="shared" ca="1" si="4"/>
        <v>0</v>
      </c>
      <c r="Q9" s="23">
        <f t="shared" ca="1" si="5"/>
        <v>0</v>
      </c>
      <c r="R9" s="22">
        <f t="shared" ca="1" si="6"/>
        <v>0</v>
      </c>
      <c r="S9" s="22">
        <f t="shared" ca="1" si="6"/>
        <v>0</v>
      </c>
      <c r="T9" s="22">
        <f t="shared" ca="1" si="6"/>
        <v>0</v>
      </c>
      <c r="U9" s="23">
        <f t="shared" ca="1" si="7"/>
        <v>0</v>
      </c>
    </row>
    <row r="10" spans="1:21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3">
        <f t="shared" ca="1" si="1"/>
        <v>0</v>
      </c>
      <c r="L10" s="22">
        <f t="shared" ca="1" si="2"/>
        <v>0</v>
      </c>
      <c r="M10" s="22">
        <f t="shared" ca="1" si="2"/>
        <v>0</v>
      </c>
      <c r="N10" s="23">
        <f t="shared" ca="1" si="3"/>
        <v>0</v>
      </c>
      <c r="O10" s="22">
        <f t="shared" ca="1" si="4"/>
        <v>0</v>
      </c>
      <c r="P10" s="22">
        <f t="shared" ca="1" si="4"/>
        <v>0</v>
      </c>
      <c r="Q10" s="23">
        <f t="shared" ca="1" si="5"/>
        <v>0</v>
      </c>
      <c r="R10" s="22">
        <f t="shared" ca="1" si="6"/>
        <v>0</v>
      </c>
      <c r="S10" s="22">
        <f t="shared" ca="1" si="6"/>
        <v>0</v>
      </c>
      <c r="T10" s="22">
        <f t="shared" ca="1" si="6"/>
        <v>0</v>
      </c>
      <c r="U10" s="23">
        <f t="shared" ca="1" si="7"/>
        <v>0</v>
      </c>
    </row>
    <row r="11" spans="1:21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3">
        <f t="shared" ca="1" si="1"/>
        <v>0</v>
      </c>
      <c r="L11" s="22">
        <f t="shared" ca="1" si="2"/>
        <v>0</v>
      </c>
      <c r="M11" s="22">
        <f t="shared" ca="1" si="2"/>
        <v>0</v>
      </c>
      <c r="N11" s="23">
        <f t="shared" ca="1" si="3"/>
        <v>0</v>
      </c>
      <c r="O11" s="22">
        <f t="shared" ca="1" si="4"/>
        <v>0</v>
      </c>
      <c r="P11" s="22">
        <f t="shared" ca="1" si="4"/>
        <v>0</v>
      </c>
      <c r="Q11" s="23">
        <f t="shared" ca="1" si="5"/>
        <v>0</v>
      </c>
      <c r="R11" s="22">
        <f t="shared" ca="1" si="6"/>
        <v>0</v>
      </c>
      <c r="S11" s="22">
        <f t="shared" ca="1" si="6"/>
        <v>0</v>
      </c>
      <c r="T11" s="22">
        <f t="shared" ca="1" si="6"/>
        <v>0</v>
      </c>
      <c r="U11" s="23">
        <f t="shared" ca="1" si="7"/>
        <v>0</v>
      </c>
    </row>
    <row r="12" spans="1:21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3">
        <f t="shared" ca="1" si="1"/>
        <v>0</v>
      </c>
      <c r="L12" s="22">
        <f t="shared" ca="1" si="2"/>
        <v>0</v>
      </c>
      <c r="M12" s="22">
        <f t="shared" ca="1" si="2"/>
        <v>0</v>
      </c>
      <c r="N12" s="23">
        <f t="shared" ca="1" si="3"/>
        <v>0</v>
      </c>
      <c r="O12" s="22">
        <f t="shared" ca="1" si="4"/>
        <v>0</v>
      </c>
      <c r="P12" s="22">
        <f t="shared" ca="1" si="4"/>
        <v>0</v>
      </c>
      <c r="Q12" s="23">
        <f t="shared" ca="1" si="5"/>
        <v>0</v>
      </c>
      <c r="R12" s="22">
        <f t="shared" ca="1" si="6"/>
        <v>0</v>
      </c>
      <c r="S12" s="22">
        <f t="shared" ca="1" si="6"/>
        <v>0</v>
      </c>
      <c r="T12" s="22">
        <f t="shared" ca="1" si="6"/>
        <v>0</v>
      </c>
      <c r="U12" s="23">
        <f t="shared" ca="1" si="7"/>
        <v>0</v>
      </c>
    </row>
    <row r="13" spans="1:21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3">
        <f t="shared" ca="1" si="1"/>
        <v>0</v>
      </c>
      <c r="L13" s="22">
        <f t="shared" ca="1" si="2"/>
        <v>0</v>
      </c>
      <c r="M13" s="22">
        <f t="shared" ca="1" si="2"/>
        <v>0</v>
      </c>
      <c r="N13" s="23">
        <f t="shared" ca="1" si="3"/>
        <v>0</v>
      </c>
      <c r="O13" s="22">
        <f t="shared" ca="1" si="4"/>
        <v>0</v>
      </c>
      <c r="P13" s="22">
        <f t="shared" ca="1" si="4"/>
        <v>0</v>
      </c>
      <c r="Q13" s="23">
        <f t="shared" ca="1" si="5"/>
        <v>0</v>
      </c>
      <c r="R13" s="22">
        <f t="shared" ca="1" si="6"/>
        <v>0</v>
      </c>
      <c r="S13" s="22">
        <f t="shared" ca="1" si="6"/>
        <v>0</v>
      </c>
      <c r="T13" s="22">
        <f t="shared" ca="1" si="6"/>
        <v>0</v>
      </c>
      <c r="U13" s="23">
        <f t="shared" ca="1" si="7"/>
        <v>0</v>
      </c>
    </row>
    <row r="14" spans="1:21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1863623.8900000162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3">
        <f t="shared" ca="1" si="1"/>
        <v>0</v>
      </c>
      <c r="L14" s="22">
        <f t="shared" ca="1" si="2"/>
        <v>0</v>
      </c>
      <c r="M14" s="22">
        <f t="shared" ca="1" si="2"/>
        <v>0</v>
      </c>
      <c r="N14" s="23">
        <f t="shared" ca="1" si="3"/>
        <v>0</v>
      </c>
      <c r="O14" s="22">
        <f t="shared" ca="1" si="4"/>
        <v>0</v>
      </c>
      <c r="P14" s="22">
        <f t="shared" ca="1" si="4"/>
        <v>0</v>
      </c>
      <c r="Q14" s="23">
        <f t="shared" ca="1" si="5"/>
        <v>0</v>
      </c>
      <c r="R14" s="22">
        <f t="shared" ca="1" si="6"/>
        <v>0</v>
      </c>
      <c r="S14" s="22">
        <f t="shared" ca="1" si="6"/>
        <v>0</v>
      </c>
      <c r="T14" s="22">
        <f t="shared" ca="1" si="6"/>
        <v>0</v>
      </c>
      <c r="U14" s="23">
        <f t="shared" ca="1" si="7"/>
        <v>1863623.8900000162</v>
      </c>
    </row>
    <row r="15" spans="1:21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3609037.919999999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3">
        <f t="shared" ca="1" si="1"/>
        <v>0</v>
      </c>
      <c r="L15" s="22">
        <f t="shared" ca="1" si="2"/>
        <v>0</v>
      </c>
      <c r="M15" s="22">
        <f t="shared" ca="1" si="2"/>
        <v>0</v>
      </c>
      <c r="N15" s="23">
        <f t="shared" ca="1" si="3"/>
        <v>0</v>
      </c>
      <c r="O15" s="22">
        <f t="shared" ca="1" si="4"/>
        <v>0</v>
      </c>
      <c r="P15" s="22">
        <f t="shared" ca="1" si="4"/>
        <v>0</v>
      </c>
      <c r="Q15" s="23">
        <f t="shared" ca="1" si="5"/>
        <v>0</v>
      </c>
      <c r="R15" s="22">
        <f t="shared" ca="1" si="6"/>
        <v>0</v>
      </c>
      <c r="S15" s="22">
        <f t="shared" ca="1" si="6"/>
        <v>0</v>
      </c>
      <c r="T15" s="22">
        <f t="shared" ca="1" si="6"/>
        <v>0</v>
      </c>
      <c r="U15" s="23">
        <f t="shared" ca="1" si="7"/>
        <v>3609037.919999999</v>
      </c>
    </row>
    <row r="16" spans="1:21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19159859.980004501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3">
        <f t="shared" ca="1" si="1"/>
        <v>0</v>
      </c>
      <c r="L16" s="22">
        <f t="shared" ca="1" si="2"/>
        <v>0</v>
      </c>
      <c r="M16" s="22">
        <f t="shared" ca="1" si="2"/>
        <v>0</v>
      </c>
      <c r="N16" s="23">
        <f t="shared" ca="1" si="3"/>
        <v>0</v>
      </c>
      <c r="O16" s="22">
        <f t="shared" ca="1" si="4"/>
        <v>0</v>
      </c>
      <c r="P16" s="22">
        <f t="shared" ca="1" si="4"/>
        <v>0</v>
      </c>
      <c r="Q16" s="23">
        <f t="shared" ca="1" si="5"/>
        <v>0</v>
      </c>
      <c r="R16" s="22">
        <f t="shared" ca="1" si="6"/>
        <v>0</v>
      </c>
      <c r="S16" s="22">
        <f t="shared" ca="1" si="6"/>
        <v>0</v>
      </c>
      <c r="T16" s="22">
        <f t="shared" ca="1" si="6"/>
        <v>0</v>
      </c>
      <c r="U16" s="23">
        <f t="shared" ca="1" si="7"/>
        <v>19159859.980004501</v>
      </c>
    </row>
    <row r="17" spans="1:21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N17" ca="1" si="8">SUMIF($C$7:$C$16,"HD",D$7:D$16)</f>
        <v>0</v>
      </c>
      <c r="E17" s="57">
        <f t="shared" ca="1" si="8"/>
        <v>0</v>
      </c>
      <c r="F17" s="57">
        <f t="shared" ca="1" si="8"/>
        <v>0</v>
      </c>
      <c r="G17" s="57">
        <f t="shared" ca="1" si="8"/>
        <v>0</v>
      </c>
      <c r="H17" s="57">
        <f t="shared" ca="1" si="8"/>
        <v>0</v>
      </c>
      <c r="I17" s="57">
        <f t="shared" ca="1" si="8"/>
        <v>0</v>
      </c>
      <c r="J17" s="57">
        <f t="shared" ca="1" si="8"/>
        <v>0</v>
      </c>
      <c r="K17" s="57">
        <f t="shared" ca="1" si="8"/>
        <v>0</v>
      </c>
      <c r="L17" s="57">
        <f t="shared" ca="1" si="8"/>
        <v>0</v>
      </c>
      <c r="M17" s="57">
        <f t="shared" ca="1" si="8"/>
        <v>0</v>
      </c>
      <c r="N17" s="57">
        <f t="shared" ca="1" si="8"/>
        <v>0</v>
      </c>
      <c r="O17" s="22">
        <f ca="1">IFERROR(INDIRECT("'"&amp;$B$2&amp;"'!"&amp;ADDRESS(MATCH($B17,INDIRECT("'"&amp;$B$2&amp;"'!$B$1:$B$1095"),0),MATCH(O$5,INDIRECT("'"&amp;$B$2&amp;"'!5:5"),0))),0)</f>
        <v>0</v>
      </c>
      <c r="P17" s="57">
        <f t="shared" ref="P17:U17" ca="1" si="9">SUMIF($C$7:$C$16,"HD",P$7:P$16)</f>
        <v>0</v>
      </c>
      <c r="Q17" s="57">
        <f t="shared" ca="1" si="9"/>
        <v>0</v>
      </c>
      <c r="R17" s="57">
        <f t="shared" ca="1" si="9"/>
        <v>0</v>
      </c>
      <c r="S17" s="57">
        <f t="shared" ca="1" si="9"/>
        <v>0</v>
      </c>
      <c r="T17" s="57">
        <f t="shared" ca="1" si="9"/>
        <v>0</v>
      </c>
      <c r="U17" s="57">
        <f t="shared" ca="1" si="9"/>
        <v>0</v>
      </c>
    </row>
    <row r="18" spans="1:21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N18" ca="1" si="10">SUMIF($C$7:$C$16,"H",D$7:D$16)+SUMIF($C$7:$C$16,"E",D$7:D$16)</f>
        <v>0</v>
      </c>
      <c r="E18" s="57">
        <f t="shared" ca="1" si="10"/>
        <v>24632521.790004514</v>
      </c>
      <c r="F18" s="57">
        <f t="shared" ca="1" si="10"/>
        <v>0</v>
      </c>
      <c r="G18" s="57">
        <f t="shared" ca="1" si="10"/>
        <v>0</v>
      </c>
      <c r="H18" s="57">
        <f t="shared" ca="1" si="10"/>
        <v>0</v>
      </c>
      <c r="I18" s="57">
        <f t="shared" ca="1" si="10"/>
        <v>0</v>
      </c>
      <c r="J18" s="57">
        <f t="shared" ca="1" si="10"/>
        <v>0</v>
      </c>
      <c r="K18" s="57">
        <f t="shared" ca="1" si="10"/>
        <v>0</v>
      </c>
      <c r="L18" s="57">
        <f t="shared" ca="1" si="10"/>
        <v>0</v>
      </c>
      <c r="M18" s="57">
        <f t="shared" ca="1" si="10"/>
        <v>0</v>
      </c>
      <c r="N18" s="57">
        <f t="shared" ca="1" si="10"/>
        <v>0</v>
      </c>
      <c r="O18" s="22">
        <f ca="1">IFERROR(INDIRECT("'"&amp;$B$2&amp;"'!"&amp;ADDRESS(MATCH($B18,INDIRECT("'"&amp;$B$2&amp;"'!$B$1:$B$1095"),0),MATCH(O$5,INDIRECT("'"&amp;$B$2&amp;"'!5:5"),0))),0)</f>
        <v>0</v>
      </c>
      <c r="P18" s="57">
        <f t="shared" ref="P18:U18" ca="1" si="11">SUMIF($C$7:$C$16,"H",P$7:P$16)+SUMIF($C$7:$C$16,"E",P$7:P$16)</f>
        <v>0</v>
      </c>
      <c r="Q18" s="57">
        <f t="shared" ca="1" si="11"/>
        <v>0</v>
      </c>
      <c r="R18" s="57">
        <f t="shared" ca="1" si="11"/>
        <v>0</v>
      </c>
      <c r="S18" s="57">
        <f t="shared" ca="1" si="11"/>
        <v>0</v>
      </c>
      <c r="T18" s="57">
        <f t="shared" ca="1" si="11"/>
        <v>0</v>
      </c>
      <c r="U18" s="57">
        <f t="shared" ca="1" si="11"/>
        <v>24632521.790004514</v>
      </c>
    </row>
    <row r="19" spans="1:21" ht="13.8" x14ac:dyDescent="0.3">
      <c r="A19" s="67" t="s">
        <v>174</v>
      </c>
      <c r="B19" s="56">
        <v>9003</v>
      </c>
      <c r="C19" s="66" t="s">
        <v>175</v>
      </c>
      <c r="D19" s="57">
        <f t="shared" ref="D19:U19" ca="1" si="12">D17+D18</f>
        <v>0</v>
      </c>
      <c r="E19" s="57">
        <f t="shared" ca="1" si="12"/>
        <v>24632521.790004514</v>
      </c>
      <c r="F19" s="57">
        <f t="shared" ca="1" si="12"/>
        <v>0</v>
      </c>
      <c r="G19" s="57">
        <f t="shared" ca="1" si="12"/>
        <v>0</v>
      </c>
      <c r="H19" s="57">
        <f t="shared" ca="1" si="12"/>
        <v>0</v>
      </c>
      <c r="I19" s="57">
        <f t="shared" ca="1" si="12"/>
        <v>0</v>
      </c>
      <c r="J19" s="57">
        <f t="shared" ca="1" si="12"/>
        <v>0</v>
      </c>
      <c r="K19" s="57">
        <f t="shared" ca="1" si="12"/>
        <v>0</v>
      </c>
      <c r="L19" s="57">
        <f t="shared" ca="1" si="12"/>
        <v>0</v>
      </c>
      <c r="M19" s="57">
        <f t="shared" ca="1" si="12"/>
        <v>0</v>
      </c>
      <c r="N19" s="57">
        <f t="shared" ca="1" si="12"/>
        <v>0</v>
      </c>
      <c r="O19" s="22">
        <f ca="1">IFERROR(INDIRECT("'"&amp;$B$2&amp;"'!"&amp;ADDRESS(MATCH($B19,INDIRECT("'"&amp;$B$2&amp;"'!$B$1:$B$1095"),0),MATCH(O$5,INDIRECT("'"&amp;$B$2&amp;"'!5:5"),0))),0)</f>
        <v>0</v>
      </c>
      <c r="P19" s="57">
        <f t="shared" ca="1" si="12"/>
        <v>0</v>
      </c>
      <c r="Q19" s="57">
        <f t="shared" ca="1" si="12"/>
        <v>0</v>
      </c>
      <c r="R19" s="57">
        <f t="shared" ca="1" si="12"/>
        <v>0</v>
      </c>
      <c r="S19" s="57">
        <f t="shared" ca="1" si="12"/>
        <v>0</v>
      </c>
      <c r="T19" s="57">
        <f t="shared" ca="1" si="12"/>
        <v>0</v>
      </c>
      <c r="U19" s="57">
        <f t="shared" ca="1" si="12"/>
        <v>24632521.790004514</v>
      </c>
    </row>
  </sheetData>
  <mergeCells count="1">
    <mergeCell ref="E2:G2"/>
  </mergeCells>
  <dataValidations count="1">
    <dataValidation type="list" allowBlank="1" showInputMessage="1" showErrorMessage="1" sqref="B2" xr:uid="{82BF05CB-7437-409A-8C75-E88625609E3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FBD9-DCF2-40A1-B5B7-72B4E9A06436}">
  <dimension ref="A1:I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9" width="15.6640625" style="3" customWidth="1"/>
    <col min="10" max="10" width="4" style="3" customWidth="1"/>
    <col min="11" max="16384" width="9.33203125" style="3"/>
  </cols>
  <sheetData>
    <row r="1" spans="1:9" ht="15" customHeight="1" x14ac:dyDescent="0.3">
      <c r="A1" s="1" t="s">
        <v>0</v>
      </c>
      <c r="B1" s="2"/>
      <c r="C1" s="2"/>
    </row>
    <row r="2" spans="1:9" ht="15" customHeight="1" x14ac:dyDescent="0.3">
      <c r="A2" s="1" t="s">
        <v>260</v>
      </c>
      <c r="B2" s="4" t="s">
        <v>8</v>
      </c>
      <c r="C2" s="2"/>
      <c r="E2" s="81" t="s">
        <v>1</v>
      </c>
      <c r="F2" s="82"/>
      <c r="G2" s="83"/>
      <c r="H2" s="6"/>
    </row>
    <row r="3" spans="1:9" ht="15" customHeight="1" x14ac:dyDescent="0.3">
      <c r="A3" s="5" t="s">
        <v>298</v>
      </c>
      <c r="B3" s="2"/>
      <c r="C3" s="2"/>
    </row>
    <row r="4" spans="1:9" ht="22.5" customHeight="1" x14ac:dyDescent="0.25"/>
    <row r="5" spans="1:9" ht="22.5" customHeight="1" x14ac:dyDescent="0.25">
      <c r="D5" s="11">
        <v>704</v>
      </c>
      <c r="E5" s="11">
        <v>718</v>
      </c>
      <c r="F5" s="11">
        <v>729</v>
      </c>
      <c r="G5" s="11">
        <v>750</v>
      </c>
      <c r="H5" s="11">
        <v>751</v>
      </c>
      <c r="I5" s="69"/>
    </row>
    <row r="6" spans="1:9" ht="79.5" customHeight="1" x14ac:dyDescent="0.25">
      <c r="A6" s="64" t="s">
        <v>142</v>
      </c>
      <c r="B6" s="64" t="s">
        <v>143</v>
      </c>
      <c r="C6" s="64" t="s">
        <v>144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69" t="s">
        <v>261</v>
      </c>
    </row>
    <row r="7" spans="1:9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H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3">
        <f t="shared" ref="I7:I16" ca="1" si="1">+SUM(D7:H7)</f>
        <v>0</v>
      </c>
    </row>
    <row r="8" spans="1:9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3">
        <f t="shared" ca="1" si="1"/>
        <v>0</v>
      </c>
    </row>
    <row r="9" spans="1:9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141389.93</v>
      </c>
      <c r="E9" s="22">
        <f t="shared" ca="1" si="0"/>
        <v>0</v>
      </c>
      <c r="F9" s="22">
        <f t="shared" ca="1" si="0"/>
        <v>0</v>
      </c>
      <c r="G9" s="22">
        <f t="shared" ca="1" si="0"/>
        <v>5534505.51000001</v>
      </c>
      <c r="H9" s="22">
        <f t="shared" ca="1" si="0"/>
        <v>0</v>
      </c>
      <c r="I9" s="23">
        <f t="shared" ca="1" si="1"/>
        <v>5675895.4400000097</v>
      </c>
    </row>
    <row r="10" spans="1:9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546819.65</v>
      </c>
      <c r="H10" s="22">
        <f t="shared" ca="1" si="0"/>
        <v>0</v>
      </c>
      <c r="I10" s="23">
        <f t="shared" ca="1" si="1"/>
        <v>546819.65</v>
      </c>
    </row>
    <row r="11" spans="1:9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3">
        <f t="shared" ca="1" si="1"/>
        <v>0</v>
      </c>
    </row>
    <row r="12" spans="1:9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215785.09000000026</v>
      </c>
      <c r="H12" s="22">
        <f t="shared" ca="1" si="0"/>
        <v>0</v>
      </c>
      <c r="I12" s="23">
        <f t="shared" ca="1" si="1"/>
        <v>215785.09000000026</v>
      </c>
    </row>
    <row r="13" spans="1:9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-36</v>
      </c>
      <c r="H13" s="22">
        <f t="shared" ca="1" si="0"/>
        <v>0</v>
      </c>
      <c r="I13" s="23">
        <f t="shared" ca="1" si="1"/>
        <v>-36</v>
      </c>
    </row>
    <row r="14" spans="1:9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3">
        <f t="shared" ca="1" si="1"/>
        <v>0</v>
      </c>
    </row>
    <row r="15" spans="1:9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3">
        <f t="shared" ca="1" si="1"/>
        <v>0</v>
      </c>
    </row>
    <row r="16" spans="1:9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1673216.9899998601</v>
      </c>
      <c r="H16" s="22">
        <f t="shared" ca="1" si="0"/>
        <v>0</v>
      </c>
      <c r="I16" s="23">
        <f t="shared" ca="1" si="1"/>
        <v>1673216.9899998601</v>
      </c>
    </row>
    <row r="17" spans="1:9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141389.93</v>
      </c>
      <c r="E17" s="57">
        <f ca="1">SUMIF($C$7:$C$16,"HD",E$7:E$16)</f>
        <v>0</v>
      </c>
      <c r="F17" s="57">
        <f ca="1">SUMIF($C$7:$C$16,"HD",F$7:F$16)</f>
        <v>0</v>
      </c>
      <c r="G17" s="57">
        <f ca="1">SUMIF($C$7:$C$16,"HD",G$7:G$16)</f>
        <v>6297074.2500000102</v>
      </c>
      <c r="H17" s="57">
        <f ca="1">SUMIF($C$7:$C$16,"HD",H$7:H$16)</f>
        <v>0</v>
      </c>
      <c r="I17" s="57">
        <f t="shared" ref="I17:I19" ca="1" si="2">+SUM(D17:H17)</f>
        <v>6438464.1800000099</v>
      </c>
    </row>
    <row r="18" spans="1:9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  <c r="G18" s="57">
        <f ca="1">SUMIF($C$7:$C$16,"H",G$7:G$16)+SUMIF($C$7:$C$16,"E",G$7:G$16)</f>
        <v>1673216.9899998601</v>
      </c>
      <c r="H18" s="57">
        <f ca="1">SUMIF($C$7:$C$16,"H",H$7:H$16)+SUMIF($C$7:$C$16,"E",H$7:H$16)</f>
        <v>0</v>
      </c>
      <c r="I18" s="57">
        <f t="shared" ca="1" si="2"/>
        <v>1673216.9899998601</v>
      </c>
    </row>
    <row r="19" spans="1:9" ht="13.8" x14ac:dyDescent="0.3">
      <c r="A19" s="67" t="s">
        <v>174</v>
      </c>
      <c r="B19" s="56">
        <v>9003</v>
      </c>
      <c r="C19" s="66" t="s">
        <v>175</v>
      </c>
      <c r="D19" s="57">
        <f ca="1">D17+D18</f>
        <v>141389.93</v>
      </c>
      <c r="E19" s="57">
        <f ca="1">E17+E18</f>
        <v>0</v>
      </c>
      <c r="F19" s="57">
        <f ca="1">F17+F18</f>
        <v>0</v>
      </c>
      <c r="G19" s="57">
        <f ca="1">G17+G18</f>
        <v>7970291.2399998698</v>
      </c>
      <c r="H19" s="57">
        <f ca="1">H17+H18</f>
        <v>0</v>
      </c>
      <c r="I19" s="57">
        <f t="shared" ca="1" si="2"/>
        <v>8111681.1699998695</v>
      </c>
    </row>
  </sheetData>
  <mergeCells count="1">
    <mergeCell ref="E2:G2"/>
  </mergeCells>
  <dataValidations count="1">
    <dataValidation type="list" allowBlank="1" showInputMessage="1" showErrorMessage="1" sqref="B2" xr:uid="{D540680D-8F72-4EEF-AF6D-C427645251F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1D96-ABB1-43F3-ADD0-FAAA0D701F29}">
  <dimension ref="A1:O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5" width="15.6640625" style="3" customWidth="1"/>
    <col min="16" max="16" width="4" style="3" customWidth="1"/>
    <col min="17" max="16384" width="9.3320312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262</v>
      </c>
      <c r="B2" s="4" t="s">
        <v>8</v>
      </c>
      <c r="C2" s="2"/>
      <c r="E2" s="81" t="s">
        <v>1</v>
      </c>
      <c r="F2" s="82"/>
      <c r="G2" s="83"/>
      <c r="H2" s="6"/>
    </row>
    <row r="3" spans="1:15" ht="15" customHeight="1" x14ac:dyDescent="0.3">
      <c r="A3" s="5" t="s">
        <v>298</v>
      </c>
      <c r="B3" s="2"/>
      <c r="C3" s="2"/>
    </row>
    <row r="4" spans="1:15" ht="22.5" customHeight="1" x14ac:dyDescent="0.25"/>
    <row r="5" spans="1:15" ht="22.5" customHeight="1" x14ac:dyDescent="0.25">
      <c r="D5" s="11">
        <v>784</v>
      </c>
      <c r="E5" s="11">
        <v>785</v>
      </c>
      <c r="F5" s="11">
        <v>904</v>
      </c>
      <c r="G5" s="11">
        <v>905</v>
      </c>
      <c r="H5" s="11">
        <v>906</v>
      </c>
      <c r="I5" s="11">
        <v>90601</v>
      </c>
      <c r="J5" s="11">
        <v>90602</v>
      </c>
      <c r="K5" s="11">
        <v>907</v>
      </c>
      <c r="L5" s="11">
        <v>90701</v>
      </c>
      <c r="M5" s="11">
        <v>90702</v>
      </c>
      <c r="N5" s="11">
        <v>786</v>
      </c>
      <c r="O5" s="69"/>
    </row>
    <row r="6" spans="1:15" ht="79.5" customHeight="1" x14ac:dyDescent="0.25">
      <c r="A6" s="64" t="s">
        <v>142</v>
      </c>
      <c r="B6" s="64" t="s">
        <v>143</v>
      </c>
      <c r="C6" s="64" t="s">
        <v>144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25</v>
      </c>
      <c r="M6" s="8" t="s">
        <v>26</v>
      </c>
      <c r="N6" s="8" t="s">
        <v>28</v>
      </c>
      <c r="O6" s="69" t="s">
        <v>263</v>
      </c>
    </row>
    <row r="7" spans="1:15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  <c r="E7" s="23">
        <f t="shared" ref="E7:E16" ca="1" si="1">F7+G7+H7+K7</f>
        <v>0</v>
      </c>
      <c r="F7" s="22">
        <f t="shared" ref="F7:G16" ca="1" si="2">IFERROR(INDIRECT("'"&amp;$B$2&amp;"'!"&amp;ADDRESS(MATCH($B7,INDIRECT("'"&amp;$B$2&amp;"'!$B$1:$B$1095"),0),MATCH(F$5,INDIRECT("'"&amp;$B$2&amp;"'!5:5"),0))),0)</f>
        <v>0</v>
      </c>
      <c r="G7" s="22">
        <f t="shared" ca="1" si="2"/>
        <v>0</v>
      </c>
      <c r="H7" s="23">
        <f t="shared" ref="H7:H16" ca="1" si="3">+I7+J7</f>
        <v>0</v>
      </c>
      <c r="I7" s="22">
        <f t="shared" ref="I7:J16" ca="1" si="4">IFERROR(INDIRECT("'"&amp;$B$2&amp;"'!"&amp;ADDRESS(MATCH($B7,INDIRECT("'"&amp;$B$2&amp;"'!$B$1:$B$1095"),0),MATCH(I$5,INDIRECT("'"&amp;$B$2&amp;"'!5:5"),0))),0)</f>
        <v>0</v>
      </c>
      <c r="J7" s="22">
        <f t="shared" ca="1" si="4"/>
        <v>0</v>
      </c>
      <c r="K7" s="23">
        <f t="shared" ref="K7:K16" ca="1" si="5">+L7+M7</f>
        <v>0</v>
      </c>
      <c r="L7" s="22">
        <f t="shared" ref="L7:N16" ca="1" si="6">IFERROR(INDIRECT("'"&amp;$B$2&amp;"'!"&amp;ADDRESS(MATCH($B7,INDIRECT("'"&amp;$B$2&amp;"'!$B$1:$B$1095"),0),MATCH(L$5,INDIRECT("'"&amp;$B$2&amp;"'!5:5"),0))),0)</f>
        <v>0</v>
      </c>
      <c r="M7" s="22">
        <f t="shared" ca="1" si="6"/>
        <v>0</v>
      </c>
      <c r="N7" s="22">
        <f t="shared" ca="1" si="6"/>
        <v>0</v>
      </c>
      <c r="O7" s="23">
        <f t="shared" ref="O7:O16" ca="1" si="7">+D7+E7+N7</f>
        <v>0</v>
      </c>
    </row>
    <row r="8" spans="1:15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3">
        <f t="shared" ca="1" si="1"/>
        <v>0</v>
      </c>
      <c r="F8" s="22">
        <f t="shared" ca="1" si="2"/>
        <v>0</v>
      </c>
      <c r="G8" s="22">
        <f t="shared" ca="1" si="2"/>
        <v>0</v>
      </c>
      <c r="H8" s="23">
        <f t="shared" ca="1" si="3"/>
        <v>0</v>
      </c>
      <c r="I8" s="22">
        <f t="shared" ca="1" si="4"/>
        <v>0</v>
      </c>
      <c r="J8" s="22">
        <f t="shared" ca="1" si="4"/>
        <v>0</v>
      </c>
      <c r="K8" s="23">
        <f t="shared" ca="1" si="5"/>
        <v>0</v>
      </c>
      <c r="L8" s="22">
        <f t="shared" ca="1" si="6"/>
        <v>0</v>
      </c>
      <c r="M8" s="22">
        <f t="shared" ca="1" si="6"/>
        <v>0</v>
      </c>
      <c r="N8" s="22">
        <f t="shared" ca="1" si="6"/>
        <v>0</v>
      </c>
      <c r="O8" s="23">
        <f t="shared" ca="1" si="7"/>
        <v>0</v>
      </c>
    </row>
    <row r="9" spans="1:15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6516</v>
      </c>
      <c r="E9" s="23">
        <f t="shared" ca="1" si="1"/>
        <v>171013049.399997</v>
      </c>
      <c r="F9" s="22">
        <f t="shared" ca="1" si="2"/>
        <v>3500</v>
      </c>
      <c r="G9" s="22">
        <f t="shared" ca="1" si="2"/>
        <v>0</v>
      </c>
      <c r="H9" s="23">
        <f t="shared" ca="1" si="3"/>
        <v>158591436.65999699</v>
      </c>
      <c r="I9" s="22">
        <f t="shared" ca="1" si="4"/>
        <v>0</v>
      </c>
      <c r="J9" s="22">
        <f t="shared" ca="1" si="4"/>
        <v>158591436.65999699</v>
      </c>
      <c r="K9" s="23">
        <f t="shared" ca="1" si="5"/>
        <v>12418112.74</v>
      </c>
      <c r="L9" s="22">
        <f t="shared" ca="1" si="6"/>
        <v>590132.81999999995</v>
      </c>
      <c r="M9" s="22">
        <f t="shared" ca="1" si="6"/>
        <v>11827979.92</v>
      </c>
      <c r="N9" s="22">
        <f t="shared" ca="1" si="6"/>
        <v>105168.22</v>
      </c>
      <c r="O9" s="23">
        <f t="shared" ca="1" si="7"/>
        <v>171124733.61999699</v>
      </c>
    </row>
    <row r="10" spans="1:15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16900</v>
      </c>
      <c r="E10" s="23">
        <f t="shared" ca="1" si="1"/>
        <v>707461434.71000004</v>
      </c>
      <c r="F10" s="22">
        <f t="shared" ca="1" si="2"/>
        <v>0</v>
      </c>
      <c r="G10" s="22">
        <f t="shared" ca="1" si="2"/>
        <v>0</v>
      </c>
      <c r="H10" s="23">
        <f t="shared" ca="1" si="3"/>
        <v>2132801.2200000002</v>
      </c>
      <c r="I10" s="22">
        <f t="shared" ca="1" si="4"/>
        <v>0</v>
      </c>
      <c r="J10" s="22">
        <f t="shared" ca="1" si="4"/>
        <v>2132801.2200000002</v>
      </c>
      <c r="K10" s="23">
        <f t="shared" ca="1" si="5"/>
        <v>705328633.49000001</v>
      </c>
      <c r="L10" s="22">
        <f t="shared" ca="1" si="6"/>
        <v>0</v>
      </c>
      <c r="M10" s="22">
        <f t="shared" ca="1" si="6"/>
        <v>705328633.49000001</v>
      </c>
      <c r="N10" s="22">
        <f t="shared" ca="1" si="6"/>
        <v>832767.66</v>
      </c>
      <c r="O10" s="23">
        <f t="shared" ca="1" si="7"/>
        <v>708311102.37</v>
      </c>
    </row>
    <row r="11" spans="1:15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3">
        <f t="shared" ca="1" si="1"/>
        <v>0</v>
      </c>
      <c r="F11" s="22">
        <f t="shared" ca="1" si="2"/>
        <v>0</v>
      </c>
      <c r="G11" s="22">
        <f t="shared" ca="1" si="2"/>
        <v>0</v>
      </c>
      <c r="H11" s="23">
        <f t="shared" ca="1" si="3"/>
        <v>0</v>
      </c>
      <c r="I11" s="22">
        <f t="shared" ca="1" si="4"/>
        <v>0</v>
      </c>
      <c r="J11" s="22">
        <f t="shared" ca="1" si="4"/>
        <v>0</v>
      </c>
      <c r="K11" s="23">
        <f t="shared" ca="1" si="5"/>
        <v>0</v>
      </c>
      <c r="L11" s="22">
        <f t="shared" ca="1" si="6"/>
        <v>0</v>
      </c>
      <c r="M11" s="22">
        <f t="shared" ca="1" si="6"/>
        <v>0</v>
      </c>
      <c r="N11" s="22">
        <f t="shared" ca="1" si="6"/>
        <v>0</v>
      </c>
      <c r="O11" s="23">
        <f t="shared" ca="1" si="7"/>
        <v>0</v>
      </c>
    </row>
    <row r="12" spans="1:15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3">
        <f t="shared" ca="1" si="1"/>
        <v>88740935.439999998</v>
      </c>
      <c r="F12" s="22">
        <f t="shared" ca="1" si="2"/>
        <v>0</v>
      </c>
      <c r="G12" s="22">
        <f t="shared" ca="1" si="2"/>
        <v>0</v>
      </c>
      <c r="H12" s="23">
        <f t="shared" ca="1" si="3"/>
        <v>35423357.170000002</v>
      </c>
      <c r="I12" s="22">
        <f t="shared" ca="1" si="4"/>
        <v>0</v>
      </c>
      <c r="J12" s="22">
        <f t="shared" ca="1" si="4"/>
        <v>35423357.170000002</v>
      </c>
      <c r="K12" s="23">
        <f t="shared" ca="1" si="5"/>
        <v>53317578.270000003</v>
      </c>
      <c r="L12" s="22">
        <f t="shared" ca="1" si="6"/>
        <v>0</v>
      </c>
      <c r="M12" s="22">
        <f t="shared" ca="1" si="6"/>
        <v>53317578.270000003</v>
      </c>
      <c r="N12" s="22">
        <f t="shared" ca="1" si="6"/>
        <v>68980.28</v>
      </c>
      <c r="O12" s="23">
        <f t="shared" ca="1" si="7"/>
        <v>88809915.719999999</v>
      </c>
    </row>
    <row r="13" spans="1:15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3">
        <f t="shared" ca="1" si="1"/>
        <v>0</v>
      </c>
      <c r="F13" s="22">
        <f t="shared" ca="1" si="2"/>
        <v>0</v>
      </c>
      <c r="G13" s="22">
        <f t="shared" ca="1" si="2"/>
        <v>0</v>
      </c>
      <c r="H13" s="23">
        <f t="shared" ca="1" si="3"/>
        <v>0</v>
      </c>
      <c r="I13" s="22">
        <f t="shared" ca="1" si="4"/>
        <v>0</v>
      </c>
      <c r="J13" s="22">
        <f t="shared" ca="1" si="4"/>
        <v>0</v>
      </c>
      <c r="K13" s="23">
        <f t="shared" ca="1" si="5"/>
        <v>0</v>
      </c>
      <c r="L13" s="22">
        <f t="shared" ca="1" si="6"/>
        <v>0</v>
      </c>
      <c r="M13" s="22">
        <f t="shared" ca="1" si="6"/>
        <v>0</v>
      </c>
      <c r="N13" s="22">
        <f t="shared" ca="1" si="6"/>
        <v>8508.3800000000028</v>
      </c>
      <c r="O13" s="23">
        <f t="shared" ca="1" si="7"/>
        <v>8508.3800000000028</v>
      </c>
    </row>
    <row r="14" spans="1:15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3">
        <f t="shared" ca="1" si="1"/>
        <v>0</v>
      </c>
      <c r="F14" s="22">
        <f t="shared" ca="1" si="2"/>
        <v>0</v>
      </c>
      <c r="G14" s="22">
        <f t="shared" ca="1" si="2"/>
        <v>0</v>
      </c>
      <c r="H14" s="23">
        <f t="shared" ca="1" si="3"/>
        <v>0</v>
      </c>
      <c r="I14" s="22">
        <f t="shared" ca="1" si="4"/>
        <v>0</v>
      </c>
      <c r="J14" s="22">
        <f t="shared" ca="1" si="4"/>
        <v>0</v>
      </c>
      <c r="K14" s="23">
        <f t="shared" ca="1" si="5"/>
        <v>0</v>
      </c>
      <c r="L14" s="22">
        <f t="shared" ca="1" si="6"/>
        <v>0</v>
      </c>
      <c r="M14" s="22">
        <f t="shared" ca="1" si="6"/>
        <v>0</v>
      </c>
      <c r="N14" s="22">
        <f t="shared" ca="1" si="6"/>
        <v>0</v>
      </c>
      <c r="O14" s="23">
        <f t="shared" ca="1" si="7"/>
        <v>0</v>
      </c>
    </row>
    <row r="15" spans="1:15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3">
        <f t="shared" ca="1" si="1"/>
        <v>0</v>
      </c>
      <c r="F15" s="22">
        <f t="shared" ca="1" si="2"/>
        <v>0</v>
      </c>
      <c r="G15" s="22">
        <f t="shared" ca="1" si="2"/>
        <v>0</v>
      </c>
      <c r="H15" s="23">
        <f t="shared" ca="1" si="3"/>
        <v>0</v>
      </c>
      <c r="I15" s="22">
        <f t="shared" ca="1" si="4"/>
        <v>0</v>
      </c>
      <c r="J15" s="22">
        <f t="shared" ca="1" si="4"/>
        <v>0</v>
      </c>
      <c r="K15" s="23">
        <f t="shared" ca="1" si="5"/>
        <v>0</v>
      </c>
      <c r="L15" s="22">
        <f t="shared" ca="1" si="6"/>
        <v>0</v>
      </c>
      <c r="M15" s="22">
        <f t="shared" ca="1" si="6"/>
        <v>0</v>
      </c>
      <c r="N15" s="22">
        <f t="shared" ca="1" si="6"/>
        <v>0</v>
      </c>
      <c r="O15" s="23">
        <f t="shared" ca="1" si="7"/>
        <v>0</v>
      </c>
    </row>
    <row r="16" spans="1:15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3">
        <f t="shared" ca="1" si="1"/>
        <v>1000498232.6200106</v>
      </c>
      <c r="F16" s="22">
        <f t="shared" ca="1" si="2"/>
        <v>0</v>
      </c>
      <c r="G16" s="22">
        <f t="shared" ca="1" si="2"/>
        <v>0</v>
      </c>
      <c r="H16" s="23">
        <f t="shared" ca="1" si="3"/>
        <v>33596142.599999957</v>
      </c>
      <c r="I16" s="22">
        <f t="shared" ca="1" si="4"/>
        <v>219237.21000000002</v>
      </c>
      <c r="J16" s="22">
        <f t="shared" ca="1" si="4"/>
        <v>33376905.38999996</v>
      </c>
      <c r="K16" s="23">
        <f t="shared" ca="1" si="5"/>
        <v>966902090.02001071</v>
      </c>
      <c r="L16" s="22">
        <f t="shared" ca="1" si="6"/>
        <v>619049.54999999981</v>
      </c>
      <c r="M16" s="22">
        <f t="shared" ca="1" si="6"/>
        <v>966283040.47001076</v>
      </c>
      <c r="N16" s="22">
        <f t="shared" ca="1" si="6"/>
        <v>74584.409999999931</v>
      </c>
      <c r="O16" s="23">
        <f t="shared" ca="1" si="7"/>
        <v>1000572817.0300106</v>
      </c>
    </row>
    <row r="17" spans="1:15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N17" ca="1" si="8">SUMIF($C$7:$C$16,"HD",D$7:D$16)</f>
        <v>23416</v>
      </c>
      <c r="E17" s="57">
        <f t="shared" ca="1" si="8"/>
        <v>967215419.54999709</v>
      </c>
      <c r="F17" s="57">
        <f t="shared" ca="1" si="8"/>
        <v>3500</v>
      </c>
      <c r="G17" s="57">
        <f t="shared" ca="1" si="8"/>
        <v>0</v>
      </c>
      <c r="H17" s="57">
        <f t="shared" ca="1" si="8"/>
        <v>196147595.04999697</v>
      </c>
      <c r="I17" s="57">
        <f t="shared" ca="1" si="8"/>
        <v>0</v>
      </c>
      <c r="J17" s="57">
        <f t="shared" ca="1" si="8"/>
        <v>196147595.04999697</v>
      </c>
      <c r="K17" s="57">
        <f t="shared" ca="1" si="8"/>
        <v>771064324.5</v>
      </c>
      <c r="L17" s="57">
        <f t="shared" ca="1" si="8"/>
        <v>590132.81999999995</v>
      </c>
      <c r="M17" s="57">
        <f t="shared" ca="1" si="8"/>
        <v>770474191.67999995</v>
      </c>
      <c r="N17" s="57">
        <f t="shared" ca="1" si="8"/>
        <v>1015424.54</v>
      </c>
      <c r="O17" s="23">
        <f ca="1">+D17+E17+N17</f>
        <v>968254260.08999705</v>
      </c>
    </row>
    <row r="18" spans="1:15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N18" ca="1" si="9">SUMIF($C$7:$C$16,"H",D$7:D$16)+SUMIF($C$7:$C$16,"E",D$7:D$16)</f>
        <v>0</v>
      </c>
      <c r="E18" s="57">
        <f t="shared" ca="1" si="9"/>
        <v>1000498232.6200106</v>
      </c>
      <c r="F18" s="57">
        <f t="shared" ca="1" si="9"/>
        <v>0</v>
      </c>
      <c r="G18" s="57">
        <f t="shared" ca="1" si="9"/>
        <v>0</v>
      </c>
      <c r="H18" s="57">
        <f t="shared" ca="1" si="9"/>
        <v>33596142.599999957</v>
      </c>
      <c r="I18" s="57">
        <f t="shared" ca="1" si="9"/>
        <v>219237.21000000002</v>
      </c>
      <c r="J18" s="57">
        <f t="shared" ca="1" si="9"/>
        <v>33376905.38999996</v>
      </c>
      <c r="K18" s="57">
        <f t="shared" ca="1" si="9"/>
        <v>966902090.02001071</v>
      </c>
      <c r="L18" s="57">
        <f t="shared" ca="1" si="9"/>
        <v>619049.54999999981</v>
      </c>
      <c r="M18" s="57">
        <f t="shared" ca="1" si="9"/>
        <v>966283040.47001076</v>
      </c>
      <c r="N18" s="57">
        <f t="shared" ca="1" si="9"/>
        <v>74584.409999999931</v>
      </c>
      <c r="O18" s="23">
        <f ca="1">+D18+E18+N18</f>
        <v>1000572817.0300106</v>
      </c>
    </row>
    <row r="19" spans="1:15" ht="13.8" x14ac:dyDescent="0.3">
      <c r="A19" s="67" t="s">
        <v>174</v>
      </c>
      <c r="B19" s="56">
        <v>9003</v>
      </c>
      <c r="C19" s="66" t="s">
        <v>175</v>
      </c>
      <c r="D19" s="57">
        <f ca="1">D17+D18</f>
        <v>23416</v>
      </c>
      <c r="E19" s="57">
        <f t="shared" ref="E19:N19" ca="1" si="10">E17+E18</f>
        <v>1967713652.1700077</v>
      </c>
      <c r="F19" s="57">
        <f t="shared" ca="1" si="10"/>
        <v>3500</v>
      </c>
      <c r="G19" s="57">
        <f t="shared" ca="1" si="10"/>
        <v>0</v>
      </c>
      <c r="H19" s="57">
        <f t="shared" ca="1" si="10"/>
        <v>229743737.64999694</v>
      </c>
      <c r="I19" s="57">
        <f t="shared" ca="1" si="10"/>
        <v>219237.21000000002</v>
      </c>
      <c r="J19" s="57">
        <f t="shared" ca="1" si="10"/>
        <v>229524500.43999693</v>
      </c>
      <c r="K19" s="57">
        <f t="shared" ca="1" si="10"/>
        <v>1737966414.5200107</v>
      </c>
      <c r="L19" s="57">
        <f t="shared" ca="1" si="10"/>
        <v>1209182.3699999996</v>
      </c>
      <c r="M19" s="57">
        <f t="shared" ca="1" si="10"/>
        <v>1736757232.1500106</v>
      </c>
      <c r="N19" s="57">
        <f t="shared" ca="1" si="10"/>
        <v>1090008.95</v>
      </c>
      <c r="O19" s="23">
        <f ca="1">+D19+E19+N19</f>
        <v>1968827077.1200078</v>
      </c>
    </row>
  </sheetData>
  <mergeCells count="1">
    <mergeCell ref="E2:G2"/>
  </mergeCells>
  <dataValidations count="1">
    <dataValidation type="list" allowBlank="1" showInputMessage="1" showErrorMessage="1" sqref="B2" xr:uid="{7FCD5615-91A6-4DF7-9ECD-BD16776020D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4496C-70B9-44DE-B8AD-CF47C4F12AEB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264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717</v>
      </c>
      <c r="E5" s="11">
        <v>737</v>
      </c>
      <c r="F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30</v>
      </c>
      <c r="E6" s="8" t="s">
        <v>31</v>
      </c>
      <c r="F6" s="69" t="s">
        <v>265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E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16" ca="1" si="1">+SUM(D7:E7)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33655060.800000101</v>
      </c>
      <c r="E9" s="22">
        <f t="shared" ca="1" si="0"/>
        <v>0</v>
      </c>
      <c r="F9" s="23">
        <f t="shared" ca="1" si="1"/>
        <v>33655060.800000101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6538992.0700000003</v>
      </c>
      <c r="E10" s="22">
        <f t="shared" ca="1" si="0"/>
        <v>0</v>
      </c>
      <c r="F10" s="23">
        <f t="shared" ca="1" si="1"/>
        <v>6538992.0700000003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29694789.750000048</v>
      </c>
      <c r="E12" s="22">
        <f t="shared" ca="1" si="0"/>
        <v>0</v>
      </c>
      <c r="F12" s="23">
        <f t="shared" ca="1" si="1"/>
        <v>29694789.750000048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-6929.2199999999966</v>
      </c>
      <c r="E13" s="22">
        <f t="shared" ca="1" si="0"/>
        <v>0</v>
      </c>
      <c r="F13" s="23">
        <f t="shared" ca="1" si="1"/>
        <v>-6929.2199999999966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69881913.400000155</v>
      </c>
      <c r="E17" s="57">
        <f ca="1">SUMIF($C$7:$C$16,"HD",E$7:E$16)</f>
        <v>0</v>
      </c>
      <c r="F17" s="57">
        <f ca="1">SUMIF($C$7:$C$16,"HD",F$7:F$16)</f>
        <v>69881913.400000155</v>
      </c>
    </row>
    <row r="18" spans="1:6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</row>
    <row r="19" spans="1:6" ht="13.8" x14ac:dyDescent="0.3">
      <c r="A19" s="67" t="s">
        <v>174</v>
      </c>
      <c r="B19" s="56">
        <v>9003</v>
      </c>
      <c r="C19" s="66" t="s">
        <v>175</v>
      </c>
      <c r="D19" s="57">
        <f ca="1">D17+D18</f>
        <v>69881913.400000155</v>
      </c>
      <c r="E19" s="57">
        <f ca="1">E17+E18</f>
        <v>0</v>
      </c>
      <c r="F19" s="57">
        <f ca="1">F17+F18</f>
        <v>69881913.400000155</v>
      </c>
    </row>
  </sheetData>
  <mergeCells count="1">
    <mergeCell ref="E2:G2"/>
  </mergeCells>
  <dataValidations count="1">
    <dataValidation type="list" allowBlank="1" showInputMessage="1" showErrorMessage="1" sqref="B2" xr:uid="{7728771B-786C-4BA8-AEC3-91796D8505E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41D0-4002-473D-8EDD-F39DB30B380B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8" width="15.6640625" style="3" customWidth="1"/>
    <col min="9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266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717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30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33655060.800000101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6538992.0700000003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29694789.750000048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-6929.2199999999966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</row>
    <row r="17" spans="1:4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69881913.400000155</v>
      </c>
    </row>
    <row r="18" spans="1:4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</row>
    <row r="19" spans="1: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69881913.400000155</v>
      </c>
    </row>
  </sheetData>
  <mergeCells count="1">
    <mergeCell ref="E2:G2"/>
  </mergeCells>
  <dataValidations count="1">
    <dataValidation type="list" allowBlank="1" showInputMessage="1" showErrorMessage="1" sqref="B2" xr:uid="{48D5CB20-08F0-498D-811E-4D02A5D1D8E0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B5DE-A46C-4D71-B19C-F64578FB88A4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8" width="15.6640625" style="3" customWidth="1"/>
    <col min="9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713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33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</row>
    <row r="17" spans="1:4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</row>
    <row r="18" spans="1:4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</row>
    <row r="19" spans="1: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</row>
  </sheetData>
  <mergeCells count="1">
    <mergeCell ref="E2:G2"/>
  </mergeCells>
  <dataValidations count="1">
    <dataValidation type="list" allowBlank="1" showInputMessage="1" showErrorMessage="1" sqref="B2" xr:uid="{11390874-03C0-46EF-866B-1E4C0ABAA7E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171D-9452-4167-A4AE-1DFDD08F6BD2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8" width="15.6640625" style="3" customWidth="1"/>
    <col min="9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267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727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35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</row>
    <row r="17" spans="1:4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</row>
    <row r="18" spans="1:4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</row>
    <row r="19" spans="1: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</row>
  </sheetData>
  <mergeCells count="1">
    <mergeCell ref="E2:G2"/>
  </mergeCells>
  <dataValidations count="1">
    <dataValidation type="list" allowBlank="1" showInputMessage="1" showErrorMessage="1" sqref="B2" xr:uid="{E9A77563-B99D-4879-BB5C-D9483A8AB7F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C959-5575-426D-8B6D-85D9A079A09A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8" width="4" style="3" customWidth="1"/>
    <col min="9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268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712</v>
      </c>
      <c r="E5" s="11">
        <v>738</v>
      </c>
      <c r="F5" s="11">
        <v>739</v>
      </c>
      <c r="G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37</v>
      </c>
      <c r="E6" s="8" t="s">
        <v>38</v>
      </c>
      <c r="F6" s="8" t="s">
        <v>39</v>
      </c>
      <c r="G6" s="69" t="s">
        <v>269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F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3">
        <f t="shared" ref="G7:G16" ca="1" si="1">+SUM(D7:F7)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31973.94</v>
      </c>
      <c r="E9" s="22">
        <f t="shared" ca="1" si="0"/>
        <v>0</v>
      </c>
      <c r="F9" s="22">
        <f t="shared" ca="1" si="0"/>
        <v>0</v>
      </c>
      <c r="G9" s="23">
        <f t="shared" ca="1" si="1"/>
        <v>31973.94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3">
        <f t="shared" ca="1" si="1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85360.36</v>
      </c>
      <c r="E12" s="22">
        <f t="shared" ca="1" si="0"/>
        <v>0</v>
      </c>
      <c r="F12" s="22">
        <f t="shared" ca="1" si="0"/>
        <v>0</v>
      </c>
      <c r="G12" s="23">
        <f t="shared" ca="1" si="1"/>
        <v>85360.36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3">
        <f t="shared" ca="1" si="1"/>
        <v>0</v>
      </c>
    </row>
    <row r="17" spans="1:7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117334.3</v>
      </c>
      <c r="E17" s="57">
        <f ca="1">SUMIF($C$7:$C$16,"HD",E$7:E$16)</f>
        <v>0</v>
      </c>
      <c r="F17" s="57">
        <f ca="1">SUMIF($C$7:$C$16,"HD",F$7:F$16)</f>
        <v>0</v>
      </c>
      <c r="G17" s="57">
        <f ca="1">SUMIF($C$7:$C$16,"HD",G$7:G$16)</f>
        <v>117334.3</v>
      </c>
    </row>
    <row r="18" spans="1:7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  <c r="G18" s="57">
        <f ca="1">SUMIF($C$7:$C$16,"H",G$7:G$16)+SUMIF($C$7:$C$16,"E",G$7:G$16)</f>
        <v>0</v>
      </c>
    </row>
    <row r="19" spans="1:7" ht="13.8" x14ac:dyDescent="0.3">
      <c r="A19" s="67" t="s">
        <v>174</v>
      </c>
      <c r="B19" s="56">
        <v>9003</v>
      </c>
      <c r="C19" s="66" t="s">
        <v>175</v>
      </c>
      <c r="D19" s="57">
        <f ca="1">D17+D18</f>
        <v>117334.3</v>
      </c>
      <c r="E19" s="57">
        <f ca="1">E17+E18</f>
        <v>0</v>
      </c>
      <c r="F19" s="57">
        <f ca="1">F17+F18</f>
        <v>0</v>
      </c>
      <c r="G19" s="57">
        <f ca="1">G17+G18</f>
        <v>117334.3</v>
      </c>
    </row>
  </sheetData>
  <mergeCells count="1">
    <mergeCell ref="E2:G2"/>
  </mergeCells>
  <dataValidations count="1">
    <dataValidation type="list" allowBlank="1" showInputMessage="1" showErrorMessage="1" sqref="B2" xr:uid="{A8EDEF16-4E31-44BB-9910-D17F188838B1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20C4-08A4-4BA4-8587-15917C3A36B4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270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710</v>
      </c>
      <c r="E5" s="11">
        <v>711</v>
      </c>
      <c r="F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41</v>
      </c>
      <c r="E6" s="8" t="s">
        <v>42</v>
      </c>
      <c r="F6" s="69" t="s">
        <v>265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E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16" ca="1" si="1">+SUM(D7:E7)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10136045.68</v>
      </c>
      <c r="E9" s="22">
        <f t="shared" ca="1" si="0"/>
        <v>0</v>
      </c>
      <c r="F9" s="23">
        <f t="shared" ca="1" si="1"/>
        <v>10136045.68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700</v>
      </c>
      <c r="E10" s="22">
        <f t="shared" ca="1" si="0"/>
        <v>18812916.32</v>
      </c>
      <c r="F10" s="23">
        <f t="shared" ca="1" si="1"/>
        <v>18813616.32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-5992.86</v>
      </c>
      <c r="E12" s="22">
        <f t="shared" ca="1" si="0"/>
        <v>0</v>
      </c>
      <c r="F12" s="23">
        <f t="shared" ca="1" si="1"/>
        <v>-5992.86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10130752.82</v>
      </c>
      <c r="E17" s="57">
        <f ca="1">SUMIF($C$7:$C$16,"HD",E$7:E$16)</f>
        <v>18812916.32</v>
      </c>
      <c r="F17" s="57">
        <f ca="1">SUMIF($C$7:$C$16,"HD",F$7:F$16)</f>
        <v>28943669.140000001</v>
      </c>
    </row>
    <row r="18" spans="1:6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</row>
    <row r="19" spans="1:6" ht="13.8" x14ac:dyDescent="0.3">
      <c r="A19" s="67" t="s">
        <v>174</v>
      </c>
      <c r="B19" s="56">
        <v>9003</v>
      </c>
      <c r="C19" s="66" t="s">
        <v>175</v>
      </c>
      <c r="D19" s="57">
        <f ca="1">D17+D18</f>
        <v>10130752.82</v>
      </c>
      <c r="E19" s="57">
        <f ca="1">E17+E18</f>
        <v>18812916.32</v>
      </c>
      <c r="F19" s="57">
        <f ca="1">F17+F18</f>
        <v>28943669.140000001</v>
      </c>
    </row>
  </sheetData>
  <mergeCells count="1">
    <mergeCell ref="E2:G2"/>
  </mergeCells>
  <dataValidations count="1">
    <dataValidation type="list" allowBlank="1" showInputMessage="1" showErrorMessage="1" sqref="B2" xr:uid="{4859D5E7-B223-42A2-A519-5D95F7D2DC5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A94C-7FE9-407E-8191-4EF13C54FCB3}">
  <dimension ref="A1:O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5" width="15.6640625" style="3" customWidth="1"/>
    <col min="16" max="16" width="4" style="3" customWidth="1"/>
    <col min="17" max="16384" width="9.3320312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271</v>
      </c>
      <c r="B2" s="4" t="s">
        <v>12</v>
      </c>
      <c r="C2" s="2"/>
      <c r="E2" s="81" t="s">
        <v>1</v>
      </c>
      <c r="F2" s="82"/>
      <c r="G2" s="83"/>
      <c r="H2" s="6"/>
    </row>
    <row r="3" spans="1:15" ht="15" customHeight="1" x14ac:dyDescent="0.3">
      <c r="A3" s="5" t="s">
        <v>298</v>
      </c>
      <c r="B3" s="2"/>
      <c r="C3" s="2"/>
    </row>
    <row r="4" spans="1:15" ht="22.5" customHeight="1" x14ac:dyDescent="0.25"/>
    <row r="5" spans="1:15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703</v>
      </c>
      <c r="I5" s="11">
        <v>740</v>
      </c>
      <c r="J5" s="11">
        <v>741</v>
      </c>
      <c r="K5" s="11">
        <v>742</v>
      </c>
      <c r="L5" s="11">
        <v>743</v>
      </c>
      <c r="M5" s="11">
        <v>744</v>
      </c>
      <c r="N5" s="11">
        <v>761</v>
      </c>
      <c r="O5" s="69"/>
    </row>
    <row r="6" spans="1:15" ht="79.5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48</v>
      </c>
      <c r="I6" s="8" t="s">
        <v>49</v>
      </c>
      <c r="J6" s="8" t="s">
        <v>50</v>
      </c>
      <c r="K6" s="8" t="s">
        <v>51</v>
      </c>
      <c r="L6" s="8" t="s">
        <v>52</v>
      </c>
      <c r="M6" s="8" t="s">
        <v>53</v>
      </c>
      <c r="N6" s="8" t="s">
        <v>54</v>
      </c>
      <c r="O6" s="69" t="s">
        <v>272</v>
      </c>
    </row>
    <row r="7" spans="1:15" ht="12.75" customHeight="1" x14ac:dyDescent="0.3">
      <c r="A7" s="65" t="s">
        <v>146</v>
      </c>
      <c r="B7" s="21">
        <v>1020</v>
      </c>
      <c r="C7" s="66" t="s">
        <v>147</v>
      </c>
      <c r="D7" s="23">
        <f t="shared" ref="D7:D16" ca="1" si="0">+E7+F7+G7</f>
        <v>0</v>
      </c>
      <c r="E7" s="22">
        <f t="shared" ref="E7:N16" ca="1" si="1">IFERROR(INDIRECT("'"&amp;$B$2&amp;"'!"&amp;ADDRESS(MATCH($B7,INDIRECT("'"&amp;$B$2&amp;"'!$B$1:$B$1095"),0),MATCH(E$5,INDIRECT("'"&amp;$B$2&amp;"'!5:5"),0))),0)</f>
        <v>0</v>
      </c>
      <c r="F7" s="22">
        <f t="shared" ca="1" si="1"/>
        <v>0</v>
      </c>
      <c r="G7" s="22">
        <f t="shared" ca="1" si="1"/>
        <v>0</v>
      </c>
      <c r="H7" s="22">
        <f t="shared" ca="1" si="1"/>
        <v>0</v>
      </c>
      <c r="I7" s="22">
        <f t="shared" ca="1" si="1"/>
        <v>0</v>
      </c>
      <c r="J7" s="22">
        <f t="shared" ca="1" si="1"/>
        <v>0</v>
      </c>
      <c r="K7" s="22">
        <f t="shared" ca="1" si="1"/>
        <v>0</v>
      </c>
      <c r="L7" s="22">
        <f t="shared" ca="1" si="1"/>
        <v>0</v>
      </c>
      <c r="M7" s="22">
        <f t="shared" ca="1" si="1"/>
        <v>0</v>
      </c>
      <c r="N7" s="22">
        <f t="shared" ca="1" si="1"/>
        <v>0</v>
      </c>
      <c r="O7" s="23">
        <f t="shared" ref="O7:O16" ca="1" si="2">D7+SUM(H7:N7)</f>
        <v>0</v>
      </c>
    </row>
    <row r="8" spans="1:15" ht="12.75" customHeight="1" x14ac:dyDescent="0.3">
      <c r="A8" s="65" t="s">
        <v>149</v>
      </c>
      <c r="B8" s="21">
        <v>1022</v>
      </c>
      <c r="C8" s="66" t="s">
        <v>147</v>
      </c>
      <c r="D8" s="23">
        <f t="shared" ca="1" si="0"/>
        <v>0</v>
      </c>
      <c r="E8" s="22">
        <f t="shared" ca="1" si="1"/>
        <v>0</v>
      </c>
      <c r="F8" s="22">
        <f t="shared" ca="1" si="1"/>
        <v>0</v>
      </c>
      <c r="G8" s="22">
        <f t="shared" ca="1" si="1"/>
        <v>0</v>
      </c>
      <c r="H8" s="22">
        <f t="shared" ca="1" si="1"/>
        <v>0</v>
      </c>
      <c r="I8" s="22">
        <f t="shared" ca="1" si="1"/>
        <v>0</v>
      </c>
      <c r="J8" s="22">
        <f t="shared" ca="1" si="1"/>
        <v>0</v>
      </c>
      <c r="K8" s="22">
        <f t="shared" ca="1" si="1"/>
        <v>0</v>
      </c>
      <c r="L8" s="22">
        <f t="shared" ca="1" si="1"/>
        <v>0</v>
      </c>
      <c r="M8" s="22">
        <f t="shared" ca="1" si="1"/>
        <v>0</v>
      </c>
      <c r="N8" s="22">
        <f t="shared" ca="1" si="1"/>
        <v>0</v>
      </c>
      <c r="O8" s="23">
        <f t="shared" ca="1" si="2"/>
        <v>0</v>
      </c>
    </row>
    <row r="9" spans="1:15" ht="12.75" customHeight="1" x14ac:dyDescent="0.3">
      <c r="A9" s="65" t="s">
        <v>151</v>
      </c>
      <c r="B9" s="21">
        <v>1025</v>
      </c>
      <c r="C9" s="66" t="s">
        <v>147</v>
      </c>
      <c r="D9" s="23">
        <f t="shared" ca="1" si="0"/>
        <v>6247286.0100000408</v>
      </c>
      <c r="E9" s="22">
        <f t="shared" ca="1" si="1"/>
        <v>3037910.6000000401</v>
      </c>
      <c r="F9" s="22">
        <f t="shared" ca="1" si="1"/>
        <v>2339204.33</v>
      </c>
      <c r="G9" s="22">
        <f t="shared" ca="1" si="1"/>
        <v>870171.08</v>
      </c>
      <c r="H9" s="22">
        <f t="shared" ca="1" si="1"/>
        <v>27825588.970000099</v>
      </c>
      <c r="I9" s="22">
        <f t="shared" ca="1" si="1"/>
        <v>162782466.25999999</v>
      </c>
      <c r="J9" s="22">
        <f t="shared" ca="1" si="1"/>
        <v>308777.87</v>
      </c>
      <c r="K9" s="22">
        <f t="shared" ca="1" si="1"/>
        <v>267698.49</v>
      </c>
      <c r="L9" s="22">
        <f t="shared" ca="1" si="1"/>
        <v>0</v>
      </c>
      <c r="M9" s="22">
        <f t="shared" ca="1" si="1"/>
        <v>0</v>
      </c>
      <c r="N9" s="22">
        <f t="shared" ca="1" si="1"/>
        <v>0</v>
      </c>
      <c r="O9" s="23">
        <f t="shared" ca="1" si="2"/>
        <v>197431817.60000014</v>
      </c>
    </row>
    <row r="10" spans="1:15" ht="12.75" customHeight="1" x14ac:dyDescent="0.3">
      <c r="A10" s="65" t="s">
        <v>153</v>
      </c>
      <c r="B10" s="21">
        <v>1030</v>
      </c>
      <c r="C10" s="66" t="s">
        <v>147</v>
      </c>
      <c r="D10" s="23">
        <f t="shared" ca="1" si="0"/>
        <v>1087725557.8999999</v>
      </c>
      <c r="E10" s="22">
        <f t="shared" ca="1" si="1"/>
        <v>0</v>
      </c>
      <c r="F10" s="22">
        <f t="shared" ca="1" si="1"/>
        <v>8530469.8200000003</v>
      </c>
      <c r="G10" s="22">
        <f t="shared" ca="1" si="1"/>
        <v>1079195088.0799999</v>
      </c>
      <c r="H10" s="22">
        <f t="shared" ca="1" si="1"/>
        <v>0</v>
      </c>
      <c r="I10" s="22">
        <f t="shared" ca="1" si="1"/>
        <v>82901143.359999999</v>
      </c>
      <c r="J10" s="22">
        <f t="shared" ca="1" si="1"/>
        <v>3028606.24</v>
      </c>
      <c r="K10" s="22">
        <f t="shared" ca="1" si="1"/>
        <v>300136.87</v>
      </c>
      <c r="L10" s="22">
        <f t="shared" ca="1" si="1"/>
        <v>0</v>
      </c>
      <c r="M10" s="22">
        <f t="shared" ca="1" si="1"/>
        <v>298165.94</v>
      </c>
      <c r="N10" s="22">
        <f t="shared" ca="1" si="1"/>
        <v>0</v>
      </c>
      <c r="O10" s="23">
        <f t="shared" ca="1" si="2"/>
        <v>1174253610.3099999</v>
      </c>
    </row>
    <row r="11" spans="1:15" ht="12.75" customHeight="1" x14ac:dyDescent="0.3">
      <c r="A11" s="65" t="s">
        <v>155</v>
      </c>
      <c r="B11" s="21">
        <v>1036</v>
      </c>
      <c r="C11" s="66" t="s">
        <v>147</v>
      </c>
      <c r="D11" s="23">
        <f t="shared" ca="1" si="0"/>
        <v>0</v>
      </c>
      <c r="E11" s="22">
        <f t="shared" ca="1" si="1"/>
        <v>0</v>
      </c>
      <c r="F11" s="22">
        <f t="shared" ca="1" si="1"/>
        <v>0</v>
      </c>
      <c r="G11" s="22">
        <f t="shared" ca="1" si="1"/>
        <v>0</v>
      </c>
      <c r="H11" s="22">
        <f t="shared" ca="1" si="1"/>
        <v>0</v>
      </c>
      <c r="I11" s="22">
        <f t="shared" ca="1" si="1"/>
        <v>0</v>
      </c>
      <c r="J11" s="22">
        <f t="shared" ca="1" si="1"/>
        <v>0</v>
      </c>
      <c r="K11" s="22">
        <f t="shared" ca="1" si="1"/>
        <v>0</v>
      </c>
      <c r="L11" s="22">
        <f t="shared" ca="1" si="1"/>
        <v>0</v>
      </c>
      <c r="M11" s="22">
        <f t="shared" ca="1" si="1"/>
        <v>0</v>
      </c>
      <c r="N11" s="22">
        <f t="shared" ca="1" si="1"/>
        <v>0</v>
      </c>
      <c r="O11" s="23">
        <f t="shared" ca="1" si="2"/>
        <v>0</v>
      </c>
    </row>
    <row r="12" spans="1:15" ht="12.75" customHeight="1" x14ac:dyDescent="0.3">
      <c r="A12" s="65" t="s">
        <v>157</v>
      </c>
      <c r="B12" s="21">
        <v>1048</v>
      </c>
      <c r="C12" s="66" t="s">
        <v>147</v>
      </c>
      <c r="D12" s="23">
        <f t="shared" ca="1" si="0"/>
        <v>0</v>
      </c>
      <c r="E12" s="22">
        <f t="shared" ca="1" si="1"/>
        <v>0</v>
      </c>
      <c r="F12" s="22">
        <f t="shared" ca="1" si="1"/>
        <v>0</v>
      </c>
      <c r="G12" s="22">
        <f t="shared" ca="1" si="1"/>
        <v>0</v>
      </c>
      <c r="H12" s="22">
        <f t="shared" ca="1" si="1"/>
        <v>0</v>
      </c>
      <c r="I12" s="22">
        <f t="shared" ca="1" si="1"/>
        <v>0</v>
      </c>
      <c r="J12" s="22">
        <f t="shared" ca="1" si="1"/>
        <v>0</v>
      </c>
      <c r="K12" s="22">
        <f t="shared" ca="1" si="1"/>
        <v>0</v>
      </c>
      <c r="L12" s="22">
        <f t="shared" ca="1" si="1"/>
        <v>0</v>
      </c>
      <c r="M12" s="22">
        <f t="shared" ca="1" si="1"/>
        <v>0</v>
      </c>
      <c r="N12" s="22">
        <f t="shared" ca="1" si="1"/>
        <v>0</v>
      </c>
      <c r="O12" s="23">
        <f t="shared" ca="1" si="2"/>
        <v>0</v>
      </c>
    </row>
    <row r="13" spans="1:15" ht="12.75" customHeight="1" x14ac:dyDescent="0.3">
      <c r="A13" s="65" t="s">
        <v>159</v>
      </c>
      <c r="B13" s="21">
        <v>1057</v>
      </c>
      <c r="C13" s="66" t="s">
        <v>147</v>
      </c>
      <c r="D13" s="23">
        <f t="shared" ca="1" si="0"/>
        <v>0</v>
      </c>
      <c r="E13" s="22">
        <f t="shared" ca="1" si="1"/>
        <v>0</v>
      </c>
      <c r="F13" s="22">
        <f t="shared" ca="1" si="1"/>
        <v>0</v>
      </c>
      <c r="G13" s="22">
        <f t="shared" ca="1" si="1"/>
        <v>0</v>
      </c>
      <c r="H13" s="22">
        <f t="shared" ca="1" si="1"/>
        <v>0</v>
      </c>
      <c r="I13" s="22">
        <f t="shared" ca="1" si="1"/>
        <v>0</v>
      </c>
      <c r="J13" s="22">
        <f t="shared" ca="1" si="1"/>
        <v>0</v>
      </c>
      <c r="K13" s="22">
        <f t="shared" ca="1" si="1"/>
        <v>0</v>
      </c>
      <c r="L13" s="22">
        <f t="shared" ca="1" si="1"/>
        <v>0</v>
      </c>
      <c r="M13" s="22">
        <f t="shared" ca="1" si="1"/>
        <v>0</v>
      </c>
      <c r="N13" s="22">
        <f t="shared" ca="1" si="1"/>
        <v>0</v>
      </c>
      <c r="O13" s="23">
        <f t="shared" ca="1" si="2"/>
        <v>0</v>
      </c>
    </row>
    <row r="14" spans="1:15" ht="12.75" customHeight="1" x14ac:dyDescent="0.3">
      <c r="A14" s="65" t="s">
        <v>160</v>
      </c>
      <c r="B14" s="21">
        <v>2007</v>
      </c>
      <c r="C14" s="66" t="s">
        <v>161</v>
      </c>
      <c r="D14" s="23">
        <f t="shared" ca="1" si="0"/>
        <v>0</v>
      </c>
      <c r="E14" s="22">
        <f t="shared" ca="1" si="1"/>
        <v>0</v>
      </c>
      <c r="F14" s="22">
        <f t="shared" ca="1" si="1"/>
        <v>0</v>
      </c>
      <c r="G14" s="22">
        <f t="shared" ca="1" si="1"/>
        <v>0</v>
      </c>
      <c r="H14" s="22">
        <f t="shared" ca="1" si="1"/>
        <v>0</v>
      </c>
      <c r="I14" s="22">
        <f t="shared" ca="1" si="1"/>
        <v>0</v>
      </c>
      <c r="J14" s="22">
        <f t="shared" ca="1" si="1"/>
        <v>0</v>
      </c>
      <c r="K14" s="22">
        <f t="shared" ca="1" si="1"/>
        <v>0</v>
      </c>
      <c r="L14" s="22">
        <f t="shared" ca="1" si="1"/>
        <v>0</v>
      </c>
      <c r="M14" s="22">
        <f t="shared" ca="1" si="1"/>
        <v>0</v>
      </c>
      <c r="N14" s="22">
        <f t="shared" ca="1" si="1"/>
        <v>0</v>
      </c>
      <c r="O14" s="23">
        <f t="shared" ca="1" si="2"/>
        <v>0</v>
      </c>
    </row>
    <row r="15" spans="1:15" ht="12.75" customHeight="1" x14ac:dyDescent="0.3">
      <c r="A15" s="65" t="s">
        <v>163</v>
      </c>
      <c r="B15" s="21">
        <v>3005</v>
      </c>
      <c r="C15" s="66" t="s">
        <v>164</v>
      </c>
      <c r="D15" s="23">
        <f t="shared" ca="1" si="0"/>
        <v>0</v>
      </c>
      <c r="E15" s="22">
        <f t="shared" ca="1" si="1"/>
        <v>0</v>
      </c>
      <c r="F15" s="22">
        <f t="shared" ca="1" si="1"/>
        <v>0</v>
      </c>
      <c r="G15" s="22">
        <f t="shared" ca="1" si="1"/>
        <v>0</v>
      </c>
      <c r="H15" s="22">
        <f t="shared" ca="1" si="1"/>
        <v>0</v>
      </c>
      <c r="I15" s="22">
        <f t="shared" ca="1" si="1"/>
        <v>0</v>
      </c>
      <c r="J15" s="22">
        <f t="shared" ca="1" si="1"/>
        <v>0</v>
      </c>
      <c r="K15" s="22">
        <f t="shared" ca="1" si="1"/>
        <v>0</v>
      </c>
      <c r="L15" s="22">
        <f t="shared" ca="1" si="1"/>
        <v>0</v>
      </c>
      <c r="M15" s="22">
        <f t="shared" ca="1" si="1"/>
        <v>0</v>
      </c>
      <c r="N15" s="22">
        <f t="shared" ca="1" si="1"/>
        <v>0</v>
      </c>
      <c r="O15" s="23">
        <f t="shared" ca="1" si="2"/>
        <v>0</v>
      </c>
    </row>
    <row r="16" spans="1:15" ht="12.75" customHeight="1" x14ac:dyDescent="0.3">
      <c r="A16" s="65" t="s">
        <v>166</v>
      </c>
      <c r="B16" s="21">
        <v>3016</v>
      </c>
      <c r="C16" s="66" t="s">
        <v>164</v>
      </c>
      <c r="D16" s="23">
        <f t="shared" ca="1" si="0"/>
        <v>0</v>
      </c>
      <c r="E16" s="22">
        <f t="shared" ca="1" si="1"/>
        <v>0</v>
      </c>
      <c r="F16" s="22">
        <f t="shared" ca="1" si="1"/>
        <v>0</v>
      </c>
      <c r="G16" s="22">
        <f t="shared" ca="1" si="1"/>
        <v>0</v>
      </c>
      <c r="H16" s="22">
        <f t="shared" ca="1" si="1"/>
        <v>0</v>
      </c>
      <c r="I16" s="22">
        <f t="shared" ca="1" si="1"/>
        <v>0</v>
      </c>
      <c r="J16" s="22">
        <f t="shared" ca="1" si="1"/>
        <v>0</v>
      </c>
      <c r="K16" s="22">
        <f t="shared" ca="1" si="1"/>
        <v>0</v>
      </c>
      <c r="L16" s="22">
        <f t="shared" ca="1" si="1"/>
        <v>0</v>
      </c>
      <c r="M16" s="22">
        <f t="shared" ca="1" si="1"/>
        <v>0</v>
      </c>
      <c r="N16" s="22">
        <f t="shared" ca="1" si="1"/>
        <v>0</v>
      </c>
      <c r="O16" s="23">
        <f t="shared" ca="1" si="2"/>
        <v>0</v>
      </c>
    </row>
    <row r="17" spans="1:15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N17" ca="1" si="3">SUMIF($C$7:$C$16,"HD",D$7:D$16)</f>
        <v>1093972843.9099998</v>
      </c>
      <c r="E17" s="57">
        <f t="shared" ca="1" si="3"/>
        <v>3037910.6000000401</v>
      </c>
      <c r="F17" s="57">
        <f t="shared" ca="1" si="3"/>
        <v>10869674.15</v>
      </c>
      <c r="G17" s="57">
        <f t="shared" ca="1" si="3"/>
        <v>1080065259.1599998</v>
      </c>
      <c r="H17" s="57">
        <f t="shared" ca="1" si="3"/>
        <v>27825588.970000099</v>
      </c>
      <c r="I17" s="57">
        <f t="shared" ca="1" si="3"/>
        <v>245683609.62</v>
      </c>
      <c r="J17" s="57">
        <f t="shared" ca="1" si="3"/>
        <v>3337384.1100000003</v>
      </c>
      <c r="K17" s="57">
        <f t="shared" ca="1" si="3"/>
        <v>567835.36</v>
      </c>
      <c r="L17" s="57">
        <f t="shared" ca="1" si="3"/>
        <v>0</v>
      </c>
      <c r="M17" s="57">
        <f t="shared" ca="1" si="3"/>
        <v>298165.94</v>
      </c>
      <c r="N17" s="57">
        <f t="shared" ca="1" si="3"/>
        <v>0</v>
      </c>
      <c r="O17" s="23">
        <f ca="1">D17+SUM(H17:N17)</f>
        <v>1371685427.9099998</v>
      </c>
    </row>
    <row r="18" spans="1:15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N18" ca="1" si="4">SUMIF($C$7:$C$16,"H",D$7:D$16)+SUMIF($C$7:$C$16,"E",D$7:D$16)</f>
        <v>0</v>
      </c>
      <c r="E18" s="57">
        <f t="shared" ca="1" si="4"/>
        <v>0</v>
      </c>
      <c r="F18" s="57">
        <f t="shared" ca="1" si="4"/>
        <v>0</v>
      </c>
      <c r="G18" s="57">
        <f t="shared" ca="1" si="4"/>
        <v>0</v>
      </c>
      <c r="H18" s="57">
        <f t="shared" ca="1" si="4"/>
        <v>0</v>
      </c>
      <c r="I18" s="57">
        <f t="shared" ca="1" si="4"/>
        <v>0</v>
      </c>
      <c r="J18" s="57">
        <f t="shared" ca="1" si="4"/>
        <v>0</v>
      </c>
      <c r="K18" s="57">
        <f t="shared" ca="1" si="4"/>
        <v>0</v>
      </c>
      <c r="L18" s="57">
        <f t="shared" ca="1" si="4"/>
        <v>0</v>
      </c>
      <c r="M18" s="57">
        <f t="shared" ca="1" si="4"/>
        <v>0</v>
      </c>
      <c r="N18" s="57">
        <f t="shared" ca="1" si="4"/>
        <v>0</v>
      </c>
      <c r="O18" s="23">
        <f ca="1">D18+SUM(H18:N18)</f>
        <v>0</v>
      </c>
    </row>
    <row r="19" spans="1:15" ht="13.8" x14ac:dyDescent="0.3">
      <c r="A19" s="67" t="s">
        <v>174</v>
      </c>
      <c r="B19" s="56">
        <v>9003</v>
      </c>
      <c r="C19" s="66" t="s">
        <v>175</v>
      </c>
      <c r="D19" s="57">
        <f t="shared" ref="D19:N19" ca="1" si="5">D17+D18</f>
        <v>1093972843.9099998</v>
      </c>
      <c r="E19" s="57">
        <f t="shared" ca="1" si="5"/>
        <v>3037910.6000000401</v>
      </c>
      <c r="F19" s="57">
        <f t="shared" ca="1" si="5"/>
        <v>10869674.15</v>
      </c>
      <c r="G19" s="57">
        <f t="shared" ca="1" si="5"/>
        <v>1080065259.1599998</v>
      </c>
      <c r="H19" s="57">
        <f t="shared" ca="1" si="5"/>
        <v>27825588.970000099</v>
      </c>
      <c r="I19" s="57">
        <f t="shared" ca="1" si="5"/>
        <v>245683609.62</v>
      </c>
      <c r="J19" s="57">
        <f t="shared" ca="1" si="5"/>
        <v>3337384.1100000003</v>
      </c>
      <c r="K19" s="57">
        <f t="shared" ca="1" si="5"/>
        <v>567835.36</v>
      </c>
      <c r="L19" s="57">
        <f t="shared" ca="1" si="5"/>
        <v>0</v>
      </c>
      <c r="M19" s="57">
        <f t="shared" ca="1" si="5"/>
        <v>298165.94</v>
      </c>
      <c r="N19" s="57">
        <f t="shared" ca="1" si="5"/>
        <v>0</v>
      </c>
      <c r="O19" s="23">
        <f ca="1">D19+SUM(H19:N19)</f>
        <v>1371685427.9099998</v>
      </c>
    </row>
  </sheetData>
  <mergeCells count="1">
    <mergeCell ref="E2:G2"/>
  </mergeCells>
  <dataValidations count="1">
    <dataValidation type="list" allowBlank="1" showInputMessage="1" showErrorMessage="1" sqref="B2" xr:uid="{61C69315-150E-4607-A910-7C95ED4BFE8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4615-B6B5-48A9-8859-E953E9C21855}">
  <dimension ref="A1:V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22" width="15.6640625" style="3" customWidth="1"/>
    <col min="23" max="23" width="4" style="3" customWidth="1"/>
    <col min="24" max="16384" width="9.33203125" style="3"/>
  </cols>
  <sheetData>
    <row r="1" spans="1:22" ht="15" customHeight="1" x14ac:dyDescent="0.3">
      <c r="A1" s="1" t="s">
        <v>0</v>
      </c>
      <c r="B1" s="2"/>
      <c r="C1" s="2"/>
    </row>
    <row r="2" spans="1:22" ht="15" customHeight="1" x14ac:dyDescent="0.3">
      <c r="A2" s="1" t="s">
        <v>273</v>
      </c>
      <c r="B2" s="4" t="s">
        <v>8</v>
      </c>
      <c r="C2" s="2"/>
      <c r="E2" s="81" t="s">
        <v>1</v>
      </c>
      <c r="F2" s="82"/>
      <c r="G2" s="83"/>
      <c r="H2" s="6"/>
    </row>
    <row r="3" spans="1:22" ht="15" customHeight="1" x14ac:dyDescent="0.3">
      <c r="A3" s="5" t="s">
        <v>298</v>
      </c>
      <c r="B3" s="2"/>
      <c r="C3" s="2"/>
    </row>
    <row r="4" spans="1:22" ht="22.5" customHeight="1" x14ac:dyDescent="0.25"/>
    <row r="5" spans="1:22" ht="22.5" customHeight="1" x14ac:dyDescent="0.25">
      <c r="D5" s="11">
        <v>723</v>
      </c>
      <c r="E5" s="11">
        <v>724</v>
      </c>
      <c r="F5" s="11">
        <v>765</v>
      </c>
      <c r="G5" s="11">
        <v>766</v>
      </c>
      <c r="H5" s="11">
        <v>767</v>
      </c>
      <c r="I5" s="11">
        <v>768</v>
      </c>
      <c r="J5" s="11">
        <v>772</v>
      </c>
      <c r="K5" s="11">
        <v>773</v>
      </c>
      <c r="L5" s="11">
        <v>774</v>
      </c>
      <c r="M5" s="11">
        <v>775</v>
      </c>
      <c r="N5" s="11">
        <v>776</v>
      </c>
      <c r="O5" s="11">
        <v>777</v>
      </c>
      <c r="P5" s="11">
        <v>778</v>
      </c>
      <c r="Q5" s="11">
        <v>779</v>
      </c>
      <c r="R5" s="11">
        <v>780</v>
      </c>
      <c r="S5" s="11">
        <v>781</v>
      </c>
      <c r="T5" s="11">
        <v>782</v>
      </c>
      <c r="U5" s="11">
        <v>783</v>
      </c>
      <c r="V5" s="69"/>
    </row>
    <row r="6" spans="1:22" ht="79.5" customHeight="1" x14ac:dyDescent="0.25">
      <c r="A6" s="64" t="s">
        <v>142</v>
      </c>
      <c r="B6" s="64" t="s">
        <v>143</v>
      </c>
      <c r="C6" s="64" t="s">
        <v>144</v>
      </c>
      <c r="D6" s="8" t="s">
        <v>56</v>
      </c>
      <c r="E6" s="8" t="s">
        <v>57</v>
      </c>
      <c r="F6" s="8" t="s">
        <v>58</v>
      </c>
      <c r="G6" s="8" t="s">
        <v>59</v>
      </c>
      <c r="H6" s="8" t="s">
        <v>60</v>
      </c>
      <c r="I6" s="8" t="s">
        <v>61</v>
      </c>
      <c r="J6" s="8" t="s">
        <v>62</v>
      </c>
      <c r="K6" s="8" t="s">
        <v>63</v>
      </c>
      <c r="L6" s="8" t="s">
        <v>64</v>
      </c>
      <c r="M6" s="8" t="s">
        <v>65</v>
      </c>
      <c r="N6" s="8" t="s">
        <v>66</v>
      </c>
      <c r="O6" s="8" t="s">
        <v>67</v>
      </c>
      <c r="P6" s="8" t="s">
        <v>68</v>
      </c>
      <c r="Q6" s="8" t="s">
        <v>69</v>
      </c>
      <c r="R6" s="8" t="s">
        <v>70</v>
      </c>
      <c r="S6" s="8" t="s">
        <v>71</v>
      </c>
      <c r="T6" s="8" t="s">
        <v>72</v>
      </c>
      <c r="U6" s="8" t="s">
        <v>73</v>
      </c>
      <c r="V6" s="69" t="s">
        <v>274</v>
      </c>
    </row>
    <row r="7" spans="1:22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S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2">
        <f t="shared" ca="1" si="0"/>
        <v>0</v>
      </c>
      <c r="N7" s="22">
        <f t="shared" ca="1" si="0"/>
        <v>0</v>
      </c>
      <c r="O7" s="22">
        <f t="shared" ca="1" si="0"/>
        <v>0</v>
      </c>
      <c r="P7" s="22">
        <f t="shared" ca="1" si="0"/>
        <v>0</v>
      </c>
      <c r="Q7" s="22">
        <f t="shared" ca="1" si="0"/>
        <v>0</v>
      </c>
      <c r="R7" s="22">
        <f t="shared" ca="1" si="0"/>
        <v>0</v>
      </c>
      <c r="S7" s="22">
        <f t="shared" ca="1" si="0"/>
        <v>0</v>
      </c>
      <c r="T7" s="22">
        <f t="shared" ref="O7:U16" ca="1" si="1">IFERROR(INDIRECT("'"&amp;$B$2&amp;"'!"&amp;ADDRESS(MATCH($B7,INDIRECT("'"&amp;$B$2&amp;"'!$B$1:$B$1095"),0),MATCH(T$5,INDIRECT("'"&amp;$B$2&amp;"'!5:5"),0))),0)</f>
        <v>0</v>
      </c>
      <c r="U7" s="22">
        <f t="shared" ca="1" si="1"/>
        <v>0</v>
      </c>
      <c r="V7" s="23">
        <f t="shared" ref="V7:V16" ca="1" si="2">+SUM(D7:U7)</f>
        <v>0</v>
      </c>
    </row>
    <row r="8" spans="1:22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2">
        <f t="shared" ca="1" si="0"/>
        <v>0</v>
      </c>
      <c r="L8" s="22">
        <f t="shared" ca="1" si="0"/>
        <v>0</v>
      </c>
      <c r="M8" s="22">
        <f t="shared" ca="1" si="0"/>
        <v>0</v>
      </c>
      <c r="N8" s="22">
        <f t="shared" ca="1" si="0"/>
        <v>0</v>
      </c>
      <c r="O8" s="22">
        <f t="shared" ca="1" si="1"/>
        <v>0</v>
      </c>
      <c r="P8" s="22">
        <f t="shared" ca="1" si="1"/>
        <v>0</v>
      </c>
      <c r="Q8" s="22">
        <f t="shared" ca="1" si="1"/>
        <v>0</v>
      </c>
      <c r="R8" s="22">
        <f t="shared" ca="1" si="1"/>
        <v>0</v>
      </c>
      <c r="S8" s="22">
        <f t="shared" ca="1" si="1"/>
        <v>0</v>
      </c>
      <c r="T8" s="22">
        <f t="shared" ca="1" si="1"/>
        <v>0</v>
      </c>
      <c r="U8" s="22">
        <f t="shared" ca="1" si="1"/>
        <v>0</v>
      </c>
      <c r="V8" s="23">
        <f t="shared" ca="1" si="2"/>
        <v>0</v>
      </c>
    </row>
    <row r="9" spans="1:22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285728.32000001299</v>
      </c>
      <c r="E9" s="22">
        <f t="shared" ca="1" si="0"/>
        <v>886861.15000000095</v>
      </c>
      <c r="F9" s="22">
        <f t="shared" ca="1" si="0"/>
        <v>30789016.779999699</v>
      </c>
      <c r="G9" s="22">
        <f t="shared" ca="1" si="0"/>
        <v>0</v>
      </c>
      <c r="H9" s="22">
        <f t="shared" ca="1" si="0"/>
        <v>5017022.2200000007</v>
      </c>
      <c r="I9" s="22">
        <f t="shared" ca="1" si="0"/>
        <v>8509224.0499999207</v>
      </c>
      <c r="J9" s="22">
        <f t="shared" ca="1" si="0"/>
        <v>0</v>
      </c>
      <c r="K9" s="22">
        <f t="shared" ca="1" si="0"/>
        <v>4540436.5040499996</v>
      </c>
      <c r="L9" s="22">
        <f t="shared" ca="1" si="0"/>
        <v>0</v>
      </c>
      <c r="M9" s="22">
        <f t="shared" ca="1" si="0"/>
        <v>0</v>
      </c>
      <c r="N9" s="22">
        <f t="shared" ca="1" si="0"/>
        <v>43361658.165200002</v>
      </c>
      <c r="O9" s="22">
        <f t="shared" ca="1" si="1"/>
        <v>1054709220.6288</v>
      </c>
      <c r="P9" s="22">
        <f t="shared" ca="1" si="1"/>
        <v>7063923.75765</v>
      </c>
      <c r="Q9" s="22">
        <f t="shared" ca="1" si="1"/>
        <v>499996404.42085004</v>
      </c>
      <c r="R9" s="22">
        <f t="shared" ca="1" si="1"/>
        <v>0</v>
      </c>
      <c r="S9" s="22">
        <f t="shared" ca="1" si="1"/>
        <v>0</v>
      </c>
      <c r="T9" s="22">
        <f t="shared" ca="1" si="1"/>
        <v>11816362.789100001</v>
      </c>
      <c r="U9" s="22">
        <f t="shared" ca="1" si="1"/>
        <v>81618850.375700012</v>
      </c>
      <c r="V9" s="23">
        <f t="shared" ca="1" si="2"/>
        <v>1748594709.1613495</v>
      </c>
    </row>
    <row r="10" spans="1:22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834.39</v>
      </c>
      <c r="E10" s="22">
        <f t="shared" ca="1" si="0"/>
        <v>1350</v>
      </c>
      <c r="F10" s="22">
        <f t="shared" ca="1" si="0"/>
        <v>404.27</v>
      </c>
      <c r="G10" s="22">
        <f t="shared" ca="1" si="0"/>
        <v>0</v>
      </c>
      <c r="H10" s="22">
        <f t="shared" ca="1" si="0"/>
        <v>0</v>
      </c>
      <c r="I10" s="22">
        <f t="shared" ca="1" si="0"/>
        <v>344055.76</v>
      </c>
      <c r="J10" s="22">
        <f t="shared" ca="1" si="0"/>
        <v>0</v>
      </c>
      <c r="K10" s="22">
        <f t="shared" ca="1" si="0"/>
        <v>0</v>
      </c>
      <c r="L10" s="22">
        <f t="shared" ca="1" si="0"/>
        <v>0</v>
      </c>
      <c r="M10" s="22">
        <f t="shared" ca="1" si="0"/>
        <v>0</v>
      </c>
      <c r="N10" s="22">
        <f t="shared" ca="1" si="0"/>
        <v>0</v>
      </c>
      <c r="O10" s="22">
        <f t="shared" ca="1" si="1"/>
        <v>37409.550000000003</v>
      </c>
      <c r="P10" s="22">
        <f t="shared" ca="1" si="1"/>
        <v>0</v>
      </c>
      <c r="Q10" s="22">
        <f t="shared" ca="1" si="1"/>
        <v>0</v>
      </c>
      <c r="R10" s="22">
        <f t="shared" ca="1" si="1"/>
        <v>0</v>
      </c>
      <c r="S10" s="22">
        <f t="shared" ca="1" si="1"/>
        <v>0</v>
      </c>
      <c r="T10" s="22">
        <f t="shared" ca="1" si="1"/>
        <v>0</v>
      </c>
      <c r="U10" s="22">
        <f t="shared" ca="1" si="1"/>
        <v>0</v>
      </c>
      <c r="V10" s="23">
        <f t="shared" ca="1" si="2"/>
        <v>384053.97</v>
      </c>
    </row>
    <row r="11" spans="1:22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2">
        <f t="shared" ca="1" si="0"/>
        <v>0</v>
      </c>
      <c r="L11" s="22">
        <f t="shared" ca="1" si="0"/>
        <v>0</v>
      </c>
      <c r="M11" s="22">
        <f t="shared" ca="1" si="0"/>
        <v>0</v>
      </c>
      <c r="N11" s="22">
        <f t="shared" ca="1" si="0"/>
        <v>0</v>
      </c>
      <c r="O11" s="22">
        <f t="shared" ca="1" si="1"/>
        <v>0</v>
      </c>
      <c r="P11" s="22">
        <f t="shared" ca="1" si="1"/>
        <v>0</v>
      </c>
      <c r="Q11" s="22">
        <f t="shared" ca="1" si="1"/>
        <v>0</v>
      </c>
      <c r="R11" s="22">
        <f t="shared" ca="1" si="1"/>
        <v>0</v>
      </c>
      <c r="S11" s="22">
        <f t="shared" ca="1" si="1"/>
        <v>0</v>
      </c>
      <c r="T11" s="22">
        <f t="shared" ca="1" si="1"/>
        <v>0</v>
      </c>
      <c r="U11" s="22">
        <f t="shared" ca="1" si="1"/>
        <v>0</v>
      </c>
      <c r="V11" s="23">
        <f t="shared" ca="1" si="2"/>
        <v>0</v>
      </c>
    </row>
    <row r="12" spans="1:22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3966.2200000000016</v>
      </c>
      <c r="E12" s="22">
        <f t="shared" ca="1" si="0"/>
        <v>694.5999999999998</v>
      </c>
      <c r="F12" s="22">
        <f t="shared" ca="1" si="0"/>
        <v>4055.8300000000004</v>
      </c>
      <c r="G12" s="22">
        <f t="shared" ca="1" si="0"/>
        <v>0</v>
      </c>
      <c r="H12" s="22">
        <f t="shared" ca="1" si="0"/>
        <v>-155.89000000000001</v>
      </c>
      <c r="I12" s="22">
        <f t="shared" ca="1" si="0"/>
        <v>258638.33000000028</v>
      </c>
      <c r="J12" s="22">
        <f t="shared" ca="1" si="0"/>
        <v>0</v>
      </c>
      <c r="K12" s="22">
        <f t="shared" ca="1" si="0"/>
        <v>2266029.85</v>
      </c>
      <c r="L12" s="22">
        <f t="shared" ca="1" si="0"/>
        <v>0</v>
      </c>
      <c r="M12" s="22">
        <f t="shared" ca="1" si="0"/>
        <v>0</v>
      </c>
      <c r="N12" s="22">
        <f t="shared" ca="1" si="0"/>
        <v>21824883.07</v>
      </c>
      <c r="O12" s="22">
        <f t="shared" ca="1" si="1"/>
        <v>542568576.75999999</v>
      </c>
      <c r="P12" s="22">
        <f t="shared" ca="1" si="1"/>
        <v>3472290.9</v>
      </c>
      <c r="Q12" s="22">
        <f t="shared" ca="1" si="1"/>
        <v>226158298.41999999</v>
      </c>
      <c r="R12" s="22">
        <f t="shared" ca="1" si="1"/>
        <v>0</v>
      </c>
      <c r="S12" s="22">
        <f t="shared" ca="1" si="1"/>
        <v>0</v>
      </c>
      <c r="T12" s="22">
        <f t="shared" ca="1" si="1"/>
        <v>5900835.5800000001</v>
      </c>
      <c r="U12" s="22">
        <f t="shared" ca="1" si="1"/>
        <v>40470240.439999998</v>
      </c>
      <c r="V12" s="23">
        <f t="shared" ca="1" si="2"/>
        <v>842928354.1099999</v>
      </c>
    </row>
    <row r="13" spans="1:22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150.29999999999998</v>
      </c>
      <c r="E13" s="22">
        <f t="shared" ca="1" si="0"/>
        <v>-1.55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2">
        <f t="shared" ca="1" si="0"/>
        <v>0</v>
      </c>
      <c r="L13" s="22">
        <f t="shared" ca="1" si="0"/>
        <v>0</v>
      </c>
      <c r="M13" s="22">
        <f t="shared" ca="1" si="0"/>
        <v>0</v>
      </c>
      <c r="N13" s="22">
        <f t="shared" ca="1" si="0"/>
        <v>0</v>
      </c>
      <c r="O13" s="22">
        <f t="shared" ca="1" si="1"/>
        <v>0</v>
      </c>
      <c r="P13" s="22">
        <f t="shared" ca="1" si="1"/>
        <v>0</v>
      </c>
      <c r="Q13" s="22">
        <f t="shared" ca="1" si="1"/>
        <v>0</v>
      </c>
      <c r="R13" s="22">
        <f t="shared" ca="1" si="1"/>
        <v>0</v>
      </c>
      <c r="S13" s="22">
        <f t="shared" ca="1" si="1"/>
        <v>0</v>
      </c>
      <c r="T13" s="22">
        <f t="shared" ca="1" si="1"/>
        <v>0</v>
      </c>
      <c r="U13" s="22">
        <f t="shared" ca="1" si="1"/>
        <v>0</v>
      </c>
      <c r="V13" s="23">
        <f t="shared" ca="1" si="2"/>
        <v>148.74999999999997</v>
      </c>
    </row>
    <row r="14" spans="1:22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2">
        <f t="shared" ca="1" si="0"/>
        <v>0</v>
      </c>
      <c r="L14" s="22">
        <f t="shared" ca="1" si="0"/>
        <v>0</v>
      </c>
      <c r="M14" s="22">
        <f t="shared" ca="1" si="0"/>
        <v>0</v>
      </c>
      <c r="N14" s="22">
        <f t="shared" ca="1" si="0"/>
        <v>0</v>
      </c>
      <c r="O14" s="22">
        <f t="shared" ca="1" si="1"/>
        <v>0</v>
      </c>
      <c r="P14" s="22">
        <f t="shared" ca="1" si="1"/>
        <v>0</v>
      </c>
      <c r="Q14" s="22">
        <f t="shared" ca="1" si="1"/>
        <v>0</v>
      </c>
      <c r="R14" s="22">
        <f t="shared" ca="1" si="1"/>
        <v>0</v>
      </c>
      <c r="S14" s="22">
        <f t="shared" ca="1" si="1"/>
        <v>0</v>
      </c>
      <c r="T14" s="22">
        <f t="shared" ca="1" si="1"/>
        <v>0</v>
      </c>
      <c r="U14" s="22">
        <f t="shared" ca="1" si="1"/>
        <v>0</v>
      </c>
      <c r="V14" s="23">
        <f t="shared" ca="1" si="2"/>
        <v>0</v>
      </c>
    </row>
    <row r="15" spans="1:22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2">
        <f t="shared" ca="1" si="0"/>
        <v>0</v>
      </c>
      <c r="N15" s="22">
        <f t="shared" ca="1" si="0"/>
        <v>0</v>
      </c>
      <c r="O15" s="22">
        <f t="shared" ca="1" si="1"/>
        <v>0</v>
      </c>
      <c r="P15" s="22">
        <f t="shared" ca="1" si="1"/>
        <v>0</v>
      </c>
      <c r="Q15" s="22">
        <f t="shared" ca="1" si="1"/>
        <v>0</v>
      </c>
      <c r="R15" s="22">
        <f t="shared" ca="1" si="1"/>
        <v>0</v>
      </c>
      <c r="S15" s="22">
        <f t="shared" ca="1" si="1"/>
        <v>0</v>
      </c>
      <c r="T15" s="22">
        <f t="shared" ca="1" si="1"/>
        <v>0</v>
      </c>
      <c r="U15" s="22">
        <f t="shared" ca="1" si="1"/>
        <v>0</v>
      </c>
      <c r="V15" s="23">
        <f t="shared" ca="1" si="2"/>
        <v>0</v>
      </c>
    </row>
    <row r="16" spans="1:22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2">
        <f t="shared" ca="1" si="0"/>
        <v>0</v>
      </c>
      <c r="N16" s="22">
        <f t="shared" ca="1" si="0"/>
        <v>0</v>
      </c>
      <c r="O16" s="22">
        <f t="shared" ca="1" si="1"/>
        <v>0</v>
      </c>
      <c r="P16" s="22">
        <f t="shared" ca="1" si="1"/>
        <v>0</v>
      </c>
      <c r="Q16" s="22">
        <f t="shared" ca="1" si="1"/>
        <v>0</v>
      </c>
      <c r="R16" s="22">
        <f t="shared" ca="1" si="1"/>
        <v>0</v>
      </c>
      <c r="S16" s="22">
        <f t="shared" ca="1" si="1"/>
        <v>0</v>
      </c>
      <c r="T16" s="22">
        <f t="shared" ca="1" si="1"/>
        <v>0</v>
      </c>
      <c r="U16" s="22">
        <f t="shared" ca="1" si="1"/>
        <v>0</v>
      </c>
      <c r="V16" s="23">
        <f t="shared" ca="1" si="2"/>
        <v>0</v>
      </c>
    </row>
    <row r="17" spans="1:22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V17" ca="1" si="3">SUMIF($C$7:$C$16,"HD",D$7:D$16)</f>
        <v>290679.23000001302</v>
      </c>
      <c r="E17" s="57">
        <f t="shared" ca="1" si="3"/>
        <v>888904.20000000088</v>
      </c>
      <c r="F17" s="57">
        <f t="shared" ca="1" si="3"/>
        <v>30793476.879999697</v>
      </c>
      <c r="G17" s="57">
        <f t="shared" ca="1" si="3"/>
        <v>0</v>
      </c>
      <c r="H17" s="57">
        <f t="shared" ca="1" si="3"/>
        <v>5016866.330000001</v>
      </c>
      <c r="I17" s="57">
        <f t="shared" ca="1" si="3"/>
        <v>9111918.1399999205</v>
      </c>
      <c r="J17" s="57">
        <f t="shared" ca="1" si="3"/>
        <v>0</v>
      </c>
      <c r="K17" s="57">
        <f t="shared" ca="1" si="3"/>
        <v>6806466.3540499993</v>
      </c>
      <c r="L17" s="57">
        <f t="shared" ca="1" si="3"/>
        <v>0</v>
      </c>
      <c r="M17" s="57">
        <f t="shared" ca="1" si="3"/>
        <v>0</v>
      </c>
      <c r="N17" s="57">
        <f t="shared" ca="1" si="3"/>
        <v>65186541.235200003</v>
      </c>
      <c r="O17" s="57">
        <f t="shared" ca="1" si="3"/>
        <v>1597315206.9387999</v>
      </c>
      <c r="P17" s="57">
        <f t="shared" ca="1" si="3"/>
        <v>10536214.657649999</v>
      </c>
      <c r="Q17" s="57">
        <f t="shared" ca="1" si="3"/>
        <v>726154702.84085</v>
      </c>
      <c r="R17" s="57">
        <f t="shared" ca="1" si="3"/>
        <v>0</v>
      </c>
      <c r="S17" s="57">
        <f t="shared" ca="1" si="3"/>
        <v>0</v>
      </c>
      <c r="T17" s="57">
        <f t="shared" ca="1" si="3"/>
        <v>17717198.369100001</v>
      </c>
      <c r="U17" s="57">
        <f t="shared" ca="1" si="3"/>
        <v>122089090.81570001</v>
      </c>
      <c r="V17" s="57">
        <f t="shared" ca="1" si="3"/>
        <v>2591907265.9913492</v>
      </c>
    </row>
    <row r="18" spans="1:22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V18" ca="1" si="4">SUMIF($C$7:$C$16,"H",D$7:D$16)+SUMIF($C$7:$C$16,"E",D$7:D$16)</f>
        <v>0</v>
      </c>
      <c r="E18" s="57">
        <f t="shared" ca="1" si="4"/>
        <v>0</v>
      </c>
      <c r="F18" s="57">
        <f t="shared" ca="1" si="4"/>
        <v>0</v>
      </c>
      <c r="G18" s="57">
        <f t="shared" ca="1" si="4"/>
        <v>0</v>
      </c>
      <c r="H18" s="57">
        <f t="shared" ca="1" si="4"/>
        <v>0</v>
      </c>
      <c r="I18" s="57">
        <f t="shared" ca="1" si="4"/>
        <v>0</v>
      </c>
      <c r="J18" s="57">
        <f t="shared" ca="1" si="4"/>
        <v>0</v>
      </c>
      <c r="K18" s="57">
        <f t="shared" ca="1" si="4"/>
        <v>0</v>
      </c>
      <c r="L18" s="57">
        <f t="shared" ca="1" si="4"/>
        <v>0</v>
      </c>
      <c r="M18" s="57">
        <f t="shared" ca="1" si="4"/>
        <v>0</v>
      </c>
      <c r="N18" s="57">
        <f t="shared" ca="1" si="4"/>
        <v>0</v>
      </c>
      <c r="O18" s="57">
        <f t="shared" ca="1" si="4"/>
        <v>0</v>
      </c>
      <c r="P18" s="57">
        <f t="shared" ca="1" si="4"/>
        <v>0</v>
      </c>
      <c r="Q18" s="57">
        <f t="shared" ca="1" si="4"/>
        <v>0</v>
      </c>
      <c r="R18" s="57">
        <f t="shared" ca="1" si="4"/>
        <v>0</v>
      </c>
      <c r="S18" s="57">
        <f t="shared" ca="1" si="4"/>
        <v>0</v>
      </c>
      <c r="T18" s="57">
        <f t="shared" ca="1" si="4"/>
        <v>0</v>
      </c>
      <c r="U18" s="57">
        <f t="shared" ca="1" si="4"/>
        <v>0</v>
      </c>
      <c r="V18" s="57">
        <f t="shared" ca="1" si="4"/>
        <v>0</v>
      </c>
    </row>
    <row r="19" spans="1:22" ht="13.8" x14ac:dyDescent="0.3">
      <c r="A19" s="67" t="s">
        <v>174</v>
      </c>
      <c r="B19" s="56">
        <v>9003</v>
      </c>
      <c r="C19" s="66" t="s">
        <v>175</v>
      </c>
      <c r="D19" s="57">
        <f t="shared" ref="D19:U19" ca="1" si="5">D17+D18</f>
        <v>290679.23000001302</v>
      </c>
      <c r="E19" s="57">
        <f t="shared" ca="1" si="5"/>
        <v>888904.20000000088</v>
      </c>
      <c r="F19" s="57">
        <f t="shared" ca="1" si="5"/>
        <v>30793476.879999697</v>
      </c>
      <c r="G19" s="57">
        <f t="shared" ca="1" si="5"/>
        <v>0</v>
      </c>
      <c r="H19" s="57">
        <f t="shared" ca="1" si="5"/>
        <v>5016866.330000001</v>
      </c>
      <c r="I19" s="57">
        <f t="shared" ca="1" si="5"/>
        <v>9111918.1399999205</v>
      </c>
      <c r="J19" s="57">
        <f t="shared" ca="1" si="5"/>
        <v>0</v>
      </c>
      <c r="K19" s="57">
        <f t="shared" ca="1" si="5"/>
        <v>6806466.3540499993</v>
      </c>
      <c r="L19" s="57">
        <f t="shared" ca="1" si="5"/>
        <v>0</v>
      </c>
      <c r="M19" s="57">
        <f t="shared" ca="1" si="5"/>
        <v>0</v>
      </c>
      <c r="N19" s="57">
        <f t="shared" ca="1" si="5"/>
        <v>65186541.235200003</v>
      </c>
      <c r="O19" s="57">
        <f t="shared" ca="1" si="5"/>
        <v>1597315206.9387999</v>
      </c>
      <c r="P19" s="57">
        <f t="shared" ca="1" si="5"/>
        <v>10536214.657649999</v>
      </c>
      <c r="Q19" s="57">
        <f t="shared" ca="1" si="5"/>
        <v>726154702.84085</v>
      </c>
      <c r="R19" s="57">
        <f t="shared" ca="1" si="5"/>
        <v>0</v>
      </c>
      <c r="S19" s="57">
        <f t="shared" ca="1" si="5"/>
        <v>0</v>
      </c>
      <c r="T19" s="57">
        <f t="shared" ca="1" si="5"/>
        <v>17717198.369100001</v>
      </c>
      <c r="U19" s="57">
        <f t="shared" ca="1" si="5"/>
        <v>122089090.81570001</v>
      </c>
      <c r="V19" s="57">
        <f ca="1">V17+V18</f>
        <v>2591907265.9913492</v>
      </c>
    </row>
  </sheetData>
  <mergeCells count="1">
    <mergeCell ref="E2:G2"/>
  </mergeCells>
  <dataValidations count="1">
    <dataValidation type="list" allowBlank="1" showInputMessage="1" showErrorMessage="1" sqref="B2" xr:uid="{C0538F0F-B8F9-4EE5-9942-A50E69B34A9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11C2-378F-4EBD-AC9E-E3D6E548B0AA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8" width="15.6640625" style="3" customWidth="1"/>
    <col min="9" max="9" width="4" style="3" customWidth="1"/>
    <col min="10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275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714</v>
      </c>
      <c r="E5" s="11">
        <v>715</v>
      </c>
      <c r="F5" s="11">
        <v>903</v>
      </c>
      <c r="G5" s="11">
        <v>716</v>
      </c>
      <c r="H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75</v>
      </c>
      <c r="E6" s="8" t="s">
        <v>76</v>
      </c>
      <c r="F6" s="8" t="s">
        <v>77</v>
      </c>
      <c r="G6" s="8" t="s">
        <v>78</v>
      </c>
      <c r="H6" s="69" t="s">
        <v>276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G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3">
        <f t="shared" ref="H7:H16" ca="1" si="1">+SUM(D7:G7)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245419488.75573599</v>
      </c>
      <c r="F9" s="22">
        <f t="shared" ca="1" si="0"/>
        <v>9824976.3599999994</v>
      </c>
      <c r="G9" s="22">
        <f t="shared" ca="1" si="0"/>
        <v>2365597.3099999898</v>
      </c>
      <c r="H9" s="23">
        <f t="shared" ca="1" si="1"/>
        <v>257610062.42573601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3459584.44</v>
      </c>
      <c r="F10" s="22">
        <f t="shared" ca="1" si="0"/>
        <v>0</v>
      </c>
      <c r="G10" s="22">
        <f t="shared" ca="1" si="0"/>
        <v>1699946.26</v>
      </c>
      <c r="H10" s="23">
        <f t="shared" ca="1" si="1"/>
        <v>5159530.7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296996208.14999998</v>
      </c>
      <c r="F12" s="22">
        <f t="shared" ca="1" si="0"/>
        <v>57373612.490000002</v>
      </c>
      <c r="G12" s="22">
        <f t="shared" ca="1" si="0"/>
        <v>956023.73000000021</v>
      </c>
      <c r="H12" s="23">
        <f t="shared" ca="1" si="1"/>
        <v>355325844.37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-1121.26</v>
      </c>
      <c r="H13" s="23">
        <f t="shared" ca="1" si="1"/>
        <v>-1121.26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3">
        <f t="shared" ca="1" si="1"/>
        <v>0</v>
      </c>
    </row>
    <row r="17" spans="1:8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  <c r="E17" s="57">
        <f ca="1">SUMIF($C$7:$C$16,"HD",E$7:E$16)</f>
        <v>545875281.34573603</v>
      </c>
      <c r="F17" s="57">
        <f ca="1">SUMIF($C$7:$C$16,"HD",F$7:F$16)</f>
        <v>67198588.849999994</v>
      </c>
      <c r="G17" s="57">
        <f ca="1">SUMIF($C$7:$C$16,"HD",G$7:G$16)</f>
        <v>5020446.0399999907</v>
      </c>
      <c r="H17" s="57">
        <f ca="1">SUMIF($C$7:$C$16,"HD",H$7:H$16)</f>
        <v>618094316.23573601</v>
      </c>
    </row>
    <row r="18" spans="1:8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  <c r="G18" s="57">
        <f ca="1">SUMIF($C$7:$C$16,"H",G$7:G$16)+SUMIF($C$7:$C$16,"E",G$7:G$16)</f>
        <v>0</v>
      </c>
      <c r="H18" s="57">
        <f ca="1">SUMIF($C$7:$C$16,"H",H$7:H$16)+SUMIF($C$7:$C$16,"E",H$7:H$16)</f>
        <v>0</v>
      </c>
    </row>
    <row r="19" spans="1:8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  <c r="E19" s="57">
        <f ca="1">E17+E18</f>
        <v>545875281.34573603</v>
      </c>
      <c r="F19" s="57">
        <f ca="1">F17+F18</f>
        <v>67198588.849999994</v>
      </c>
      <c r="G19" s="57">
        <f ca="1">G17+G18</f>
        <v>5020446.0399999907</v>
      </c>
      <c r="H19" s="57">
        <f ca="1">H17+H18</f>
        <v>618094316.23573601</v>
      </c>
    </row>
  </sheetData>
  <mergeCells count="1">
    <mergeCell ref="E2:G2"/>
  </mergeCells>
  <dataValidations count="1">
    <dataValidation type="list" allowBlank="1" showInputMessage="1" showErrorMessage="1" sqref="B2" xr:uid="{E421F8B0-03C3-4A6E-838C-3B85BF27164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4708E-BACC-4937-AD90-1C7144E55643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277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715</v>
      </c>
      <c r="E5" s="11">
        <v>903</v>
      </c>
      <c r="F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76</v>
      </c>
      <c r="E6" s="8" t="s">
        <v>77</v>
      </c>
      <c r="F6" s="69" t="s">
        <v>278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E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16" ca="1" si="1">+SUM(D7:E7)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245419488.75573599</v>
      </c>
      <c r="E9" s="22">
        <f t="shared" ca="1" si="0"/>
        <v>9824976.3599999994</v>
      </c>
      <c r="F9" s="23">
        <f t="shared" ca="1" si="1"/>
        <v>255244465.11573601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3459584.44</v>
      </c>
      <c r="E10" s="22">
        <f t="shared" ca="1" si="0"/>
        <v>0</v>
      </c>
      <c r="F10" s="23">
        <f t="shared" ca="1" si="1"/>
        <v>3459584.44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296996208.14999998</v>
      </c>
      <c r="E12" s="22">
        <f t="shared" ca="1" si="0"/>
        <v>57373612.490000002</v>
      </c>
      <c r="F12" s="23">
        <f t="shared" ca="1" si="1"/>
        <v>354369820.63999999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545875281.34573603</v>
      </c>
      <c r="E17" s="57">
        <f ca="1">SUMIF($C$7:$C$16,"HD",E$7:E$16)</f>
        <v>67198588.849999994</v>
      </c>
      <c r="F17" s="57">
        <f ca="1">SUMIF($C$7:$C$16,"HD",F$7:F$16)</f>
        <v>613073870.19573593</v>
      </c>
    </row>
    <row r="18" spans="1:6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</row>
    <row r="19" spans="1:6" ht="13.8" x14ac:dyDescent="0.3">
      <c r="A19" s="67" t="s">
        <v>174</v>
      </c>
      <c r="B19" s="56">
        <v>9003</v>
      </c>
      <c r="C19" s="66" t="s">
        <v>175</v>
      </c>
      <c r="D19" s="57">
        <f ca="1">D17+D18</f>
        <v>545875281.34573603</v>
      </c>
      <c r="E19" s="57">
        <f ca="1">E17+E18</f>
        <v>67198588.849999994</v>
      </c>
      <c r="F19" s="57">
        <f ca="1">F17+F18</f>
        <v>613073870.19573593</v>
      </c>
    </row>
  </sheetData>
  <mergeCells count="1">
    <mergeCell ref="E2:G2"/>
  </mergeCells>
  <dataValidations count="1">
    <dataValidation type="list" allowBlank="1" showInputMessage="1" showErrorMessage="1" sqref="B2" xr:uid="{59654A3A-7866-47D8-BDA0-2FA58B17FD4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2C02-7271-45D2-999B-26AB86B7390D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279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728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80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</row>
    <row r="17" spans="1:4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</row>
    <row r="18" spans="1:4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</row>
    <row r="19" spans="1: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</row>
  </sheetData>
  <mergeCells count="1">
    <mergeCell ref="E2:G2"/>
  </mergeCells>
  <dataValidations count="1">
    <dataValidation type="list" allowBlank="1" showInputMessage="1" showErrorMessage="1" sqref="B2" xr:uid="{F255C48E-8BB9-480C-A4BC-C576E6A6202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2FE0-B63E-4F75-9C43-16A9ADD432F5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280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735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82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</row>
    <row r="17" spans="1:4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</row>
    <row r="18" spans="1:4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</row>
    <row r="19" spans="1: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</row>
  </sheetData>
  <mergeCells count="1">
    <mergeCell ref="E2:G2"/>
  </mergeCells>
  <dataValidations count="1">
    <dataValidation type="list" allowBlank="1" showInputMessage="1" showErrorMessage="1" sqref="B2" xr:uid="{DD703DC8-C20D-4E52-879A-3BF64EFE8B4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5814-9853-4921-9C19-02F29D59BC6A}">
  <dimension ref="A1:R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8" width="15.6640625" style="3" customWidth="1"/>
    <col min="19" max="16384" width="9.33203125" style="3"/>
  </cols>
  <sheetData>
    <row r="1" spans="1:18" ht="15" customHeight="1" x14ac:dyDescent="0.3">
      <c r="A1" s="1" t="s">
        <v>0</v>
      </c>
      <c r="B1" s="2"/>
      <c r="C1" s="2"/>
    </row>
    <row r="2" spans="1:18" ht="15" customHeight="1" x14ac:dyDescent="0.3">
      <c r="A2" s="1" t="s">
        <v>281</v>
      </c>
      <c r="B2" s="4" t="s">
        <v>8</v>
      </c>
      <c r="C2" s="2"/>
      <c r="E2" s="81" t="s">
        <v>1</v>
      </c>
      <c r="F2" s="82"/>
      <c r="G2" s="83"/>
      <c r="H2" s="6"/>
    </row>
    <row r="3" spans="1:18" ht="15" customHeight="1" x14ac:dyDescent="0.3">
      <c r="A3" s="5" t="s">
        <v>298</v>
      </c>
      <c r="B3" s="2"/>
      <c r="C3" s="2"/>
    </row>
    <row r="4" spans="1:18" ht="22.5" customHeight="1" x14ac:dyDescent="0.25"/>
    <row r="5" spans="1:18" ht="22.5" customHeight="1" x14ac:dyDescent="0.25">
      <c r="D5" s="11">
        <v>719</v>
      </c>
      <c r="E5" s="11">
        <v>720</v>
      </c>
      <c r="F5" s="11">
        <v>721</v>
      </c>
      <c r="G5" s="11">
        <v>722</v>
      </c>
      <c r="H5" s="11">
        <v>725</v>
      </c>
      <c r="I5" s="11">
        <v>726</v>
      </c>
      <c r="J5" s="11">
        <v>730</v>
      </c>
      <c r="K5" s="11">
        <v>731</v>
      </c>
      <c r="L5" s="11">
        <v>732</v>
      </c>
      <c r="M5" s="11">
        <v>733</v>
      </c>
      <c r="N5" s="11">
        <v>734</v>
      </c>
      <c r="O5" s="11">
        <v>769</v>
      </c>
      <c r="P5" s="11">
        <v>770</v>
      </c>
      <c r="Q5" s="11">
        <v>771</v>
      </c>
      <c r="R5" s="69"/>
    </row>
    <row r="6" spans="1:18" ht="79.5" customHeight="1" x14ac:dyDescent="0.25">
      <c r="A6" s="64" t="s">
        <v>142</v>
      </c>
      <c r="B6" s="64" t="s">
        <v>143</v>
      </c>
      <c r="C6" s="64" t="s">
        <v>144</v>
      </c>
      <c r="D6" s="8" t="s">
        <v>84</v>
      </c>
      <c r="E6" s="8" t="s">
        <v>85</v>
      </c>
      <c r="F6" s="8" t="s">
        <v>86</v>
      </c>
      <c r="G6" s="8" t="s">
        <v>87</v>
      </c>
      <c r="H6" s="8" t="s">
        <v>88</v>
      </c>
      <c r="I6" s="8" t="s">
        <v>89</v>
      </c>
      <c r="J6" s="8" t="s">
        <v>90</v>
      </c>
      <c r="K6" s="8" t="s">
        <v>91</v>
      </c>
      <c r="L6" s="8" t="s">
        <v>92</v>
      </c>
      <c r="M6" s="8" t="s">
        <v>93</v>
      </c>
      <c r="N6" s="8" t="s">
        <v>94</v>
      </c>
      <c r="O6" s="8" t="s">
        <v>95</v>
      </c>
      <c r="P6" s="8" t="s">
        <v>96</v>
      </c>
      <c r="Q6" s="8" t="s">
        <v>282</v>
      </c>
      <c r="R6" s="69" t="s">
        <v>283</v>
      </c>
    </row>
    <row r="7" spans="1:1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Q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2">
        <f t="shared" ca="1" si="0"/>
        <v>0</v>
      </c>
      <c r="N7" s="22">
        <f t="shared" ca="1" si="0"/>
        <v>0</v>
      </c>
      <c r="O7" s="22">
        <f t="shared" ca="1" si="0"/>
        <v>0</v>
      </c>
      <c r="P7" s="22">
        <f t="shared" ca="1" si="0"/>
        <v>0</v>
      </c>
      <c r="Q7" s="22">
        <f t="shared" ca="1" si="0"/>
        <v>0</v>
      </c>
      <c r="R7" s="23">
        <f t="shared" ref="R7:R16" ca="1" si="1">+SUM(D7:Q7)</f>
        <v>0</v>
      </c>
    </row>
    <row r="8" spans="1:1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2">
        <f t="shared" ca="1" si="0"/>
        <v>0</v>
      </c>
      <c r="L8" s="22">
        <f t="shared" ca="1" si="0"/>
        <v>0</v>
      </c>
      <c r="M8" s="22">
        <f t="shared" ca="1" si="0"/>
        <v>0</v>
      </c>
      <c r="N8" s="22">
        <f t="shared" ca="1" si="0"/>
        <v>0</v>
      </c>
      <c r="O8" s="22">
        <f t="shared" ca="1" si="0"/>
        <v>0</v>
      </c>
      <c r="P8" s="22">
        <f t="shared" ca="1" si="0"/>
        <v>0</v>
      </c>
      <c r="Q8" s="22">
        <f t="shared" ca="1" si="0"/>
        <v>0</v>
      </c>
      <c r="R8" s="23">
        <f t="shared" ca="1" si="1"/>
        <v>0</v>
      </c>
    </row>
    <row r="9" spans="1:1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3393630.8699999996</v>
      </c>
      <c r="E9" s="22">
        <f t="shared" ca="1" si="0"/>
        <v>25955153.449999999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251353.48</v>
      </c>
      <c r="J9" s="22">
        <f t="shared" ca="1" si="0"/>
        <v>3203252.6388021898</v>
      </c>
      <c r="K9" s="22">
        <f t="shared" ca="1" si="0"/>
        <v>0</v>
      </c>
      <c r="L9" s="22">
        <f t="shared" ca="1" si="0"/>
        <v>0</v>
      </c>
      <c r="M9" s="22">
        <f t="shared" ca="1" si="0"/>
        <v>397588.68</v>
      </c>
      <c r="N9" s="22">
        <f t="shared" ca="1" si="0"/>
        <v>127126.48</v>
      </c>
      <c r="O9" s="22">
        <f t="shared" ca="1" si="0"/>
        <v>0</v>
      </c>
      <c r="P9" s="22">
        <f t="shared" ca="1" si="0"/>
        <v>0</v>
      </c>
      <c r="Q9" s="22">
        <f t="shared" ca="1" si="0"/>
        <v>0</v>
      </c>
      <c r="R9" s="23">
        <f t="shared" ca="1" si="1"/>
        <v>33328105.59880219</v>
      </c>
    </row>
    <row r="10" spans="1:1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13369.95</v>
      </c>
      <c r="E10" s="22">
        <f t="shared" ca="1" si="0"/>
        <v>6947.69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2">
        <f t="shared" ca="1" si="0"/>
        <v>0</v>
      </c>
      <c r="L10" s="22">
        <f t="shared" ca="1" si="0"/>
        <v>0</v>
      </c>
      <c r="M10" s="22">
        <f t="shared" ca="1" si="0"/>
        <v>240098.73</v>
      </c>
      <c r="N10" s="22">
        <f t="shared" ca="1" si="0"/>
        <v>0</v>
      </c>
      <c r="O10" s="22">
        <f t="shared" ca="1" si="0"/>
        <v>0</v>
      </c>
      <c r="P10" s="22">
        <f t="shared" ca="1" si="0"/>
        <v>0</v>
      </c>
      <c r="Q10" s="22">
        <f t="shared" ca="1" si="0"/>
        <v>0</v>
      </c>
      <c r="R10" s="23">
        <f t="shared" ca="1" si="1"/>
        <v>260416.37</v>
      </c>
    </row>
    <row r="11" spans="1:1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2">
        <f t="shared" ca="1" si="0"/>
        <v>0</v>
      </c>
      <c r="L11" s="22">
        <f t="shared" ca="1" si="0"/>
        <v>0</v>
      </c>
      <c r="M11" s="22">
        <f t="shared" ca="1" si="0"/>
        <v>0</v>
      </c>
      <c r="N11" s="22">
        <f t="shared" ca="1" si="0"/>
        <v>0</v>
      </c>
      <c r="O11" s="22">
        <f t="shared" ca="1" si="0"/>
        <v>0</v>
      </c>
      <c r="P11" s="22">
        <f t="shared" ca="1" si="0"/>
        <v>0</v>
      </c>
      <c r="Q11" s="22">
        <f t="shared" ca="1" si="0"/>
        <v>0</v>
      </c>
      <c r="R11" s="23">
        <f t="shared" ca="1" si="1"/>
        <v>0</v>
      </c>
    </row>
    <row r="12" spans="1:1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169.35000000000036</v>
      </c>
      <c r="E12" s="22">
        <f t="shared" ca="1" si="0"/>
        <v>823.07999999999902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2294931.16</v>
      </c>
      <c r="K12" s="22">
        <f t="shared" ca="1" si="0"/>
        <v>0</v>
      </c>
      <c r="L12" s="22">
        <f t="shared" ca="1" si="0"/>
        <v>0</v>
      </c>
      <c r="M12" s="22">
        <f t="shared" ca="1" si="0"/>
        <v>0</v>
      </c>
      <c r="N12" s="22">
        <f t="shared" ca="1" si="0"/>
        <v>0</v>
      </c>
      <c r="O12" s="22">
        <f t="shared" ca="1" si="0"/>
        <v>0</v>
      </c>
      <c r="P12" s="22">
        <f t="shared" ca="1" si="0"/>
        <v>0</v>
      </c>
      <c r="Q12" s="22">
        <f t="shared" ca="1" si="0"/>
        <v>0</v>
      </c>
      <c r="R12" s="23">
        <f t="shared" ca="1" si="1"/>
        <v>2295923.5900000003</v>
      </c>
    </row>
    <row r="13" spans="1:1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55.81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2537321.5299999998</v>
      </c>
      <c r="K13" s="22">
        <f t="shared" ca="1" si="0"/>
        <v>0</v>
      </c>
      <c r="L13" s="22">
        <f t="shared" ca="1" si="0"/>
        <v>0</v>
      </c>
      <c r="M13" s="22">
        <f t="shared" ca="1" si="0"/>
        <v>0</v>
      </c>
      <c r="N13" s="22">
        <f t="shared" ca="1" si="0"/>
        <v>0</v>
      </c>
      <c r="O13" s="22">
        <f t="shared" ca="1" si="0"/>
        <v>0</v>
      </c>
      <c r="P13" s="22">
        <f t="shared" ca="1" si="0"/>
        <v>0</v>
      </c>
      <c r="Q13" s="22">
        <f t="shared" ca="1" si="0"/>
        <v>0</v>
      </c>
      <c r="R13" s="23">
        <f t="shared" ca="1" si="1"/>
        <v>2537377.34</v>
      </c>
    </row>
    <row r="14" spans="1:1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2">
        <f t="shared" ca="1" si="0"/>
        <v>0</v>
      </c>
      <c r="L14" s="22">
        <f t="shared" ca="1" si="0"/>
        <v>0</v>
      </c>
      <c r="M14" s="22">
        <f t="shared" ca="1" si="0"/>
        <v>0</v>
      </c>
      <c r="N14" s="22">
        <f t="shared" ca="1" si="0"/>
        <v>0</v>
      </c>
      <c r="O14" s="22">
        <f t="shared" ca="1" si="0"/>
        <v>0</v>
      </c>
      <c r="P14" s="22">
        <f t="shared" ca="1" si="0"/>
        <v>0</v>
      </c>
      <c r="Q14" s="22">
        <f t="shared" ca="1" si="0"/>
        <v>0</v>
      </c>
      <c r="R14" s="23">
        <f t="shared" ca="1" si="1"/>
        <v>0</v>
      </c>
    </row>
    <row r="15" spans="1:1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2">
        <f t="shared" ca="1" si="0"/>
        <v>0</v>
      </c>
      <c r="N15" s="22">
        <f t="shared" ca="1" si="0"/>
        <v>0</v>
      </c>
      <c r="O15" s="22">
        <f t="shared" ca="1" si="0"/>
        <v>0</v>
      </c>
      <c r="P15" s="22">
        <f t="shared" ca="1" si="0"/>
        <v>0</v>
      </c>
      <c r="Q15" s="22">
        <f t="shared" ca="1" si="0"/>
        <v>0</v>
      </c>
      <c r="R15" s="23">
        <f t="shared" ca="1" si="1"/>
        <v>0</v>
      </c>
    </row>
    <row r="16" spans="1:1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2">
        <f t="shared" ca="1" si="0"/>
        <v>0</v>
      </c>
      <c r="N16" s="22">
        <f t="shared" ca="1" si="0"/>
        <v>0</v>
      </c>
      <c r="O16" s="22">
        <f t="shared" ca="1" si="0"/>
        <v>0</v>
      </c>
      <c r="P16" s="22">
        <f t="shared" ca="1" si="0"/>
        <v>0</v>
      </c>
      <c r="Q16" s="22">
        <f t="shared" ca="1" si="0"/>
        <v>0</v>
      </c>
      <c r="R16" s="23">
        <f t="shared" ca="1" si="1"/>
        <v>0</v>
      </c>
    </row>
    <row r="17" spans="1:18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R17" ca="1" si="2">SUMIF($C$7:$C$16,"HD",D$7:D$16)</f>
        <v>3407170.17</v>
      </c>
      <c r="E17" s="57">
        <f t="shared" ca="1" si="2"/>
        <v>25962980.029999997</v>
      </c>
      <c r="F17" s="57">
        <f t="shared" ca="1" si="2"/>
        <v>0</v>
      </c>
      <c r="G17" s="57">
        <f t="shared" ca="1" si="2"/>
        <v>0</v>
      </c>
      <c r="H17" s="57">
        <f t="shared" ca="1" si="2"/>
        <v>0</v>
      </c>
      <c r="I17" s="57">
        <f t="shared" ca="1" si="2"/>
        <v>251353.48</v>
      </c>
      <c r="J17" s="57">
        <f t="shared" ca="1" si="2"/>
        <v>8035505.3288021889</v>
      </c>
      <c r="K17" s="57">
        <f t="shared" ca="1" si="2"/>
        <v>0</v>
      </c>
      <c r="L17" s="57">
        <f t="shared" ca="1" si="2"/>
        <v>0</v>
      </c>
      <c r="M17" s="57">
        <f t="shared" ca="1" si="2"/>
        <v>637687.41</v>
      </c>
      <c r="N17" s="57">
        <f t="shared" ca="1" si="2"/>
        <v>127126.48</v>
      </c>
      <c r="O17" s="57">
        <f t="shared" ca="1" si="2"/>
        <v>0</v>
      </c>
      <c r="P17" s="57">
        <f t="shared" ca="1" si="2"/>
        <v>0</v>
      </c>
      <c r="Q17" s="57">
        <f t="shared" ca="1" si="2"/>
        <v>0</v>
      </c>
      <c r="R17" s="57">
        <f t="shared" ca="1" si="2"/>
        <v>38421822.898802191</v>
      </c>
    </row>
    <row r="18" spans="1:18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R18" ca="1" si="3">SUMIF($C$7:$C$16,"H",D$7:D$16)+SUMIF($C$7:$C$16,"E",D$7:D$16)</f>
        <v>0</v>
      </c>
      <c r="E18" s="57">
        <f t="shared" ca="1" si="3"/>
        <v>0</v>
      </c>
      <c r="F18" s="57">
        <f t="shared" ca="1" si="3"/>
        <v>0</v>
      </c>
      <c r="G18" s="57">
        <f t="shared" ca="1" si="3"/>
        <v>0</v>
      </c>
      <c r="H18" s="57">
        <f t="shared" ca="1" si="3"/>
        <v>0</v>
      </c>
      <c r="I18" s="57">
        <f t="shared" ca="1" si="3"/>
        <v>0</v>
      </c>
      <c r="J18" s="57">
        <f t="shared" ca="1" si="3"/>
        <v>0</v>
      </c>
      <c r="K18" s="57">
        <f t="shared" ca="1" si="3"/>
        <v>0</v>
      </c>
      <c r="L18" s="57">
        <f t="shared" ca="1" si="3"/>
        <v>0</v>
      </c>
      <c r="M18" s="57">
        <f t="shared" ca="1" si="3"/>
        <v>0</v>
      </c>
      <c r="N18" s="57">
        <f t="shared" ca="1" si="3"/>
        <v>0</v>
      </c>
      <c r="O18" s="57">
        <f t="shared" ca="1" si="3"/>
        <v>0</v>
      </c>
      <c r="P18" s="57">
        <f t="shared" ca="1" si="3"/>
        <v>0</v>
      </c>
      <c r="Q18" s="57">
        <f t="shared" ca="1" si="3"/>
        <v>0</v>
      </c>
      <c r="R18" s="57">
        <f t="shared" ca="1" si="3"/>
        <v>0</v>
      </c>
    </row>
    <row r="19" spans="1:18" ht="13.8" x14ac:dyDescent="0.3">
      <c r="A19" s="67" t="s">
        <v>174</v>
      </c>
      <c r="B19" s="56">
        <v>9003</v>
      </c>
      <c r="C19" s="66" t="s">
        <v>175</v>
      </c>
      <c r="D19" s="57">
        <f t="shared" ref="D19:P19" ca="1" si="4">D17+D18</f>
        <v>3407170.17</v>
      </c>
      <c r="E19" s="57">
        <f t="shared" ca="1" si="4"/>
        <v>25962980.029999997</v>
      </c>
      <c r="F19" s="57">
        <f t="shared" ca="1" si="4"/>
        <v>0</v>
      </c>
      <c r="G19" s="57">
        <f t="shared" ca="1" si="4"/>
        <v>0</v>
      </c>
      <c r="H19" s="57">
        <f t="shared" ca="1" si="4"/>
        <v>0</v>
      </c>
      <c r="I19" s="57">
        <f t="shared" ca="1" si="4"/>
        <v>251353.48</v>
      </c>
      <c r="J19" s="57">
        <f t="shared" ca="1" si="4"/>
        <v>8035505.3288021889</v>
      </c>
      <c r="K19" s="57">
        <f t="shared" ca="1" si="4"/>
        <v>0</v>
      </c>
      <c r="L19" s="57">
        <f t="shared" ca="1" si="4"/>
        <v>0</v>
      </c>
      <c r="M19" s="57">
        <f t="shared" ca="1" si="4"/>
        <v>637687.41</v>
      </c>
      <c r="N19" s="57">
        <f t="shared" ca="1" si="4"/>
        <v>127126.48</v>
      </c>
      <c r="O19" s="57">
        <f t="shared" ca="1" si="4"/>
        <v>0</v>
      </c>
      <c r="P19" s="57">
        <f t="shared" ca="1" si="4"/>
        <v>0</v>
      </c>
      <c r="Q19" s="57">
        <f ca="1">Q17+Q18</f>
        <v>0</v>
      </c>
      <c r="R19" s="57">
        <f ca="1">R17+R18</f>
        <v>38421822.898802191</v>
      </c>
    </row>
  </sheetData>
  <mergeCells count="1">
    <mergeCell ref="E2:G2"/>
  </mergeCells>
  <dataValidations count="1">
    <dataValidation type="list" allowBlank="1" showInputMessage="1" showErrorMessage="1" sqref="B2" xr:uid="{BAC85ED2-F4FA-4F90-91AE-073D11FDC7B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078D-52D0-4EE0-B076-DE1BB4A1AED3}">
  <dimension ref="A1:J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0" width="15.6640625" style="3" customWidth="1"/>
    <col min="11" max="16384" width="9.33203125" style="3"/>
  </cols>
  <sheetData>
    <row r="1" spans="1:10" ht="15" customHeight="1" x14ac:dyDescent="0.3">
      <c r="A1" s="1" t="s">
        <v>0</v>
      </c>
      <c r="B1" s="2"/>
      <c r="C1" s="2"/>
    </row>
    <row r="2" spans="1:10" ht="15" customHeight="1" x14ac:dyDescent="0.3">
      <c r="A2" s="1" t="s">
        <v>103</v>
      </c>
      <c r="B2" s="4" t="s">
        <v>8</v>
      </c>
      <c r="C2" s="2"/>
      <c r="E2" s="81" t="s">
        <v>1</v>
      </c>
      <c r="F2" s="82"/>
      <c r="G2" s="83"/>
      <c r="H2" s="6"/>
    </row>
    <row r="3" spans="1:10" ht="15" customHeight="1" x14ac:dyDescent="0.3">
      <c r="A3" s="5" t="s">
        <v>298</v>
      </c>
      <c r="B3" s="2"/>
      <c r="C3" s="2"/>
    </row>
    <row r="4" spans="1:10" ht="22.5" customHeight="1" x14ac:dyDescent="0.25"/>
    <row r="5" spans="1:10" ht="22.5" customHeight="1" x14ac:dyDescent="0.25">
      <c r="D5" s="11">
        <v>707</v>
      </c>
      <c r="E5" s="11">
        <v>745</v>
      </c>
      <c r="F5" s="11">
        <v>746</v>
      </c>
      <c r="G5" s="11">
        <v>747</v>
      </c>
      <c r="H5" s="11">
        <v>755</v>
      </c>
      <c r="I5" s="11">
        <v>756</v>
      </c>
      <c r="J5" s="11"/>
    </row>
    <row r="6" spans="1:10" ht="79.5" customHeight="1" x14ac:dyDescent="0.25">
      <c r="A6" s="64" t="s">
        <v>142</v>
      </c>
      <c r="B6" s="64" t="s">
        <v>143</v>
      </c>
      <c r="C6" s="64" t="s">
        <v>144</v>
      </c>
      <c r="D6" s="8" t="s">
        <v>99</v>
      </c>
      <c r="E6" s="8" t="s">
        <v>100</v>
      </c>
      <c r="F6" s="8" t="s">
        <v>101</v>
      </c>
      <c r="G6" s="8" t="s">
        <v>102</v>
      </c>
      <c r="H6" s="8" t="s">
        <v>103</v>
      </c>
      <c r="I6" s="8" t="s">
        <v>104</v>
      </c>
      <c r="J6" s="8" t="s">
        <v>284</v>
      </c>
    </row>
    <row r="7" spans="1:10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I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ref="J7:J16" ca="1" si="1">+SUM(D7:I7)</f>
        <v>0</v>
      </c>
    </row>
    <row r="8" spans="1:10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1"/>
        <v>0</v>
      </c>
    </row>
    <row r="9" spans="1:10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1"/>
        <v>0</v>
      </c>
    </row>
    <row r="10" spans="1:10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1"/>
        <v>0</v>
      </c>
    </row>
    <row r="11" spans="1:10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1"/>
        <v>0</v>
      </c>
    </row>
    <row r="12" spans="1:10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1"/>
        <v>0</v>
      </c>
    </row>
    <row r="13" spans="1:10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1"/>
        <v>0</v>
      </c>
    </row>
    <row r="14" spans="1:10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1"/>
        <v>0</v>
      </c>
    </row>
    <row r="15" spans="1:10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1"/>
        <v>0</v>
      </c>
    </row>
    <row r="16" spans="1:10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1"/>
        <v>0</v>
      </c>
    </row>
    <row r="17" spans="1:10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J17" ca="1" si="2">SUMIF($C$7:$C$16,"HD",D$7:D$16)</f>
        <v>0</v>
      </c>
      <c r="E17" s="57">
        <f t="shared" ca="1" si="2"/>
        <v>0</v>
      </c>
      <c r="F17" s="57">
        <f t="shared" ca="1" si="2"/>
        <v>0</v>
      </c>
      <c r="G17" s="57">
        <f t="shared" ca="1" si="2"/>
        <v>0</v>
      </c>
      <c r="H17" s="57">
        <f t="shared" ca="1" si="2"/>
        <v>0</v>
      </c>
      <c r="I17" s="57">
        <f t="shared" ca="1" si="2"/>
        <v>0</v>
      </c>
      <c r="J17" s="57">
        <f t="shared" ca="1" si="2"/>
        <v>0</v>
      </c>
    </row>
    <row r="18" spans="1:10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J18" ca="1" si="3">SUMIF($C$7:$C$16,"H",D$7:D$16)+SUMIF($C$7:$C$16,"E",D$7:D$16)</f>
        <v>0</v>
      </c>
      <c r="E18" s="57">
        <f t="shared" ca="1" si="3"/>
        <v>0</v>
      </c>
      <c r="F18" s="57">
        <f t="shared" ca="1" si="3"/>
        <v>0</v>
      </c>
      <c r="G18" s="57">
        <f t="shared" ca="1" si="3"/>
        <v>0</v>
      </c>
      <c r="H18" s="57">
        <f t="shared" ca="1" si="3"/>
        <v>0</v>
      </c>
      <c r="I18" s="57">
        <f t="shared" ca="1" si="3"/>
        <v>0</v>
      </c>
      <c r="J18" s="57">
        <f t="shared" ca="1" si="3"/>
        <v>0</v>
      </c>
    </row>
    <row r="19" spans="1:10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  <c r="E19" s="57">
        <f t="shared" ref="E19:J19" ca="1" si="4">E17+E18</f>
        <v>0</v>
      </c>
      <c r="F19" s="57">
        <f t="shared" ca="1" si="4"/>
        <v>0</v>
      </c>
      <c r="G19" s="57">
        <f t="shared" ca="1" si="4"/>
        <v>0</v>
      </c>
      <c r="H19" s="57">
        <f t="shared" ca="1" si="4"/>
        <v>0</v>
      </c>
      <c r="I19" s="57">
        <f t="shared" ca="1" si="4"/>
        <v>0</v>
      </c>
      <c r="J19" s="57">
        <f t="shared" ca="1" si="4"/>
        <v>0</v>
      </c>
    </row>
  </sheetData>
  <mergeCells count="1">
    <mergeCell ref="E2:G2"/>
  </mergeCells>
  <dataValidations count="1">
    <dataValidation type="list" allowBlank="1" showInputMessage="1" showErrorMessage="1" sqref="B2" xr:uid="{0FE48D77-DC26-47F2-A5B5-ECB41CC02CD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12B24-369B-4EAC-A842-44A838C17A6E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8" width="15.6640625" style="3" customWidth="1"/>
    <col min="9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285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705</v>
      </c>
      <c r="E5" s="11">
        <v>706</v>
      </c>
      <c r="F5" s="11">
        <v>708</v>
      </c>
      <c r="G5" s="11">
        <v>736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106</v>
      </c>
      <c r="E6" s="8" t="s">
        <v>107</v>
      </c>
      <c r="F6" s="8" t="s">
        <v>108</v>
      </c>
      <c r="G6" s="8" t="s">
        <v>109</v>
      </c>
      <c r="H6" s="69" t="s">
        <v>286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G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3">
        <f t="shared" ref="H7:H16" ca="1" si="1">+SUM(D7:G7)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788410.71</v>
      </c>
      <c r="H9" s="23">
        <f t="shared" ca="1" si="1"/>
        <v>788410.71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1996245.51</v>
      </c>
      <c r="E10" s="22">
        <f t="shared" ca="1" si="0"/>
        <v>0</v>
      </c>
      <c r="F10" s="22">
        <f t="shared" ca="1" si="0"/>
        <v>0</v>
      </c>
      <c r="G10" s="22">
        <f t="shared" ca="1" si="0"/>
        <v>4798.68</v>
      </c>
      <c r="H10" s="23">
        <f t="shared" ca="1" si="1"/>
        <v>2001044.19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62.56</v>
      </c>
      <c r="H12" s="23">
        <f t="shared" ca="1" si="1"/>
        <v>62.56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3">
        <f t="shared" ca="1" si="1"/>
        <v>0</v>
      </c>
    </row>
    <row r="17" spans="1:8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1996245.51</v>
      </c>
      <c r="E17" s="57">
        <f ca="1">SUMIF($C$7:$C$16,"HD",E$7:E$16)</f>
        <v>0</v>
      </c>
      <c r="F17" s="57">
        <f ca="1">SUMIF($C$7:$C$16,"HD",F$7:F$16)</f>
        <v>0</v>
      </c>
      <c r="G17" s="57">
        <f ca="1">SUMIF($C$7:$C$16,"HD",G$7:G$16)</f>
        <v>793271.95000000007</v>
      </c>
      <c r="H17" s="57">
        <f ca="1">SUMIF($C$7:$C$16,"HD",H$7:H$16)</f>
        <v>2789517.46</v>
      </c>
    </row>
    <row r="18" spans="1:8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  <c r="G18" s="57">
        <f ca="1">SUMIF($C$7:$C$16,"H",G$7:G$16)+SUMIF($C$7:$C$16,"E",G$7:G$16)</f>
        <v>0</v>
      </c>
      <c r="H18" s="57">
        <f ca="1">SUMIF($C$7:$C$16,"H",H$7:H$16)+SUMIF($C$7:$C$16,"E",H$7:H$16)</f>
        <v>0</v>
      </c>
    </row>
    <row r="19" spans="1:8" ht="12.75" customHeight="1" x14ac:dyDescent="0.3">
      <c r="A19" s="67" t="s">
        <v>174</v>
      </c>
      <c r="B19" s="56">
        <v>9003</v>
      </c>
      <c r="C19" s="66" t="s">
        <v>175</v>
      </c>
      <c r="D19" s="57">
        <f ca="1">D17+D18</f>
        <v>1996245.51</v>
      </c>
      <c r="E19" s="57">
        <f ca="1">E17+E18</f>
        <v>0</v>
      </c>
      <c r="F19" s="57">
        <f ca="1">F17+F18</f>
        <v>0</v>
      </c>
      <c r="G19" s="57">
        <f ca="1">G17+G18</f>
        <v>793271.95000000007</v>
      </c>
      <c r="H19" s="57">
        <f ca="1">H17+H18</f>
        <v>2789517.46</v>
      </c>
    </row>
  </sheetData>
  <mergeCells count="1">
    <mergeCell ref="E2:G2"/>
  </mergeCells>
  <dataValidations count="1">
    <dataValidation type="list" allowBlank="1" showInputMessage="1" showErrorMessage="1" sqref="B2" xr:uid="{508B836F-1AE8-46F3-BBEF-87962F38A31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C8B3-34A8-4C1A-919D-4E836A107676}">
  <dimension ref="A1:M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3" width="15.6640625" style="3" customWidth="1"/>
    <col min="14" max="14" width="4" style="3" customWidth="1"/>
    <col min="15" max="16384" width="9.33203125" style="3"/>
  </cols>
  <sheetData>
    <row r="1" spans="1:13" ht="15" customHeight="1" x14ac:dyDescent="0.3">
      <c r="A1" s="1" t="s">
        <v>0</v>
      </c>
      <c r="B1" s="2"/>
      <c r="C1" s="2"/>
    </row>
    <row r="2" spans="1:13" ht="15" customHeight="1" x14ac:dyDescent="0.3">
      <c r="A2" s="1" t="s">
        <v>287</v>
      </c>
      <c r="B2" s="4" t="s">
        <v>8</v>
      </c>
      <c r="C2" s="2"/>
      <c r="E2" s="81" t="s">
        <v>1</v>
      </c>
      <c r="F2" s="82"/>
      <c r="G2" s="83"/>
      <c r="H2" s="6"/>
    </row>
    <row r="3" spans="1:13" ht="15" customHeight="1" x14ac:dyDescent="0.3">
      <c r="A3" s="5" t="s">
        <v>298</v>
      </c>
      <c r="B3" s="2"/>
      <c r="C3" s="2"/>
    </row>
    <row r="4" spans="1:13" ht="22.5" customHeight="1" x14ac:dyDescent="0.25"/>
    <row r="5" spans="1:13" ht="22.5" customHeight="1" x14ac:dyDescent="0.25">
      <c r="D5" s="11">
        <v>702</v>
      </c>
      <c r="E5" s="11">
        <v>748</v>
      </c>
      <c r="F5" s="11">
        <v>749</v>
      </c>
      <c r="G5" s="11">
        <v>752</v>
      </c>
      <c r="H5" s="11">
        <v>753</v>
      </c>
      <c r="I5" s="11">
        <v>754</v>
      </c>
      <c r="J5" s="11">
        <v>757</v>
      </c>
      <c r="K5" s="11">
        <v>758</v>
      </c>
      <c r="L5" s="11">
        <v>759</v>
      </c>
      <c r="M5" s="69"/>
    </row>
    <row r="6" spans="1:13" ht="79.5" customHeight="1" x14ac:dyDescent="0.25">
      <c r="A6" s="64" t="s">
        <v>142</v>
      </c>
      <c r="B6" s="64" t="s">
        <v>143</v>
      </c>
      <c r="C6" s="64" t="s">
        <v>144</v>
      </c>
      <c r="D6" s="8" t="s">
        <v>111</v>
      </c>
      <c r="E6" s="8" t="s">
        <v>112</v>
      </c>
      <c r="F6" s="8" t="s">
        <v>113</v>
      </c>
      <c r="G6" s="8" t="s">
        <v>114</v>
      </c>
      <c r="H6" s="8" t="s">
        <v>115</v>
      </c>
      <c r="I6" s="8" t="s">
        <v>116</v>
      </c>
      <c r="J6" s="8" t="s">
        <v>117</v>
      </c>
      <c r="K6" s="8" t="s">
        <v>118</v>
      </c>
      <c r="L6" s="8" t="s">
        <v>119</v>
      </c>
      <c r="M6" s="69" t="s">
        <v>288</v>
      </c>
    </row>
    <row r="7" spans="1:13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L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3">
        <f t="shared" ref="M7:M16" ca="1" si="1">+SUM(D7:L7)</f>
        <v>0</v>
      </c>
    </row>
    <row r="8" spans="1:13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2">
        <f t="shared" ca="1" si="0"/>
        <v>0</v>
      </c>
      <c r="L8" s="22">
        <f t="shared" ca="1" si="0"/>
        <v>0</v>
      </c>
      <c r="M8" s="23">
        <f t="shared" ca="1" si="1"/>
        <v>0</v>
      </c>
    </row>
    <row r="9" spans="1:13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776040.4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2">
        <f t="shared" ca="1" si="0"/>
        <v>0</v>
      </c>
      <c r="L9" s="22">
        <f t="shared" ca="1" si="0"/>
        <v>0</v>
      </c>
      <c r="M9" s="23">
        <f t="shared" ca="1" si="1"/>
        <v>776040.4</v>
      </c>
    </row>
    <row r="10" spans="1:13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2">
        <f t="shared" ca="1" si="0"/>
        <v>0</v>
      </c>
      <c r="L10" s="22">
        <f t="shared" ca="1" si="0"/>
        <v>0</v>
      </c>
      <c r="M10" s="23">
        <f t="shared" ca="1" si="1"/>
        <v>0</v>
      </c>
    </row>
    <row r="11" spans="1:13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2">
        <f t="shared" ca="1" si="0"/>
        <v>0</v>
      </c>
      <c r="L11" s="22">
        <f t="shared" ca="1" si="0"/>
        <v>0</v>
      </c>
      <c r="M11" s="23">
        <f t="shared" ca="1" si="1"/>
        <v>0</v>
      </c>
    </row>
    <row r="12" spans="1:13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2">
        <f t="shared" ca="1" si="0"/>
        <v>-1.4500000000000113</v>
      </c>
      <c r="L12" s="22">
        <f t="shared" ca="1" si="0"/>
        <v>0</v>
      </c>
      <c r="M12" s="23">
        <f t="shared" ca="1" si="1"/>
        <v>-1.4500000000000113</v>
      </c>
    </row>
    <row r="13" spans="1:13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2">
        <f t="shared" ca="1" si="0"/>
        <v>0</v>
      </c>
      <c r="L13" s="22">
        <f t="shared" ca="1" si="0"/>
        <v>0</v>
      </c>
      <c r="M13" s="23">
        <f t="shared" ca="1" si="1"/>
        <v>0</v>
      </c>
    </row>
    <row r="14" spans="1:13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2">
        <f t="shared" ca="1" si="0"/>
        <v>0</v>
      </c>
      <c r="L14" s="22">
        <f t="shared" ca="1" si="0"/>
        <v>0</v>
      </c>
      <c r="M14" s="23">
        <f t="shared" ca="1" si="1"/>
        <v>0</v>
      </c>
    </row>
    <row r="15" spans="1:13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3">
        <f t="shared" ca="1" si="1"/>
        <v>0</v>
      </c>
    </row>
    <row r="16" spans="1:13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3">
        <f t="shared" ca="1" si="1"/>
        <v>0</v>
      </c>
    </row>
    <row r="17" spans="1:13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M17" ca="1" si="2">SUMIF($C$7:$C$16,"HD",D$7:D$16)</f>
        <v>776040.4</v>
      </c>
      <c r="E17" s="57">
        <f t="shared" ca="1" si="2"/>
        <v>0</v>
      </c>
      <c r="F17" s="57">
        <f t="shared" ca="1" si="2"/>
        <v>0</v>
      </c>
      <c r="G17" s="57">
        <f t="shared" ca="1" si="2"/>
        <v>0</v>
      </c>
      <c r="H17" s="57">
        <f t="shared" ca="1" si="2"/>
        <v>0</v>
      </c>
      <c r="I17" s="57">
        <f t="shared" ca="1" si="2"/>
        <v>0</v>
      </c>
      <c r="J17" s="57">
        <f t="shared" ca="1" si="2"/>
        <v>0</v>
      </c>
      <c r="K17" s="57">
        <f t="shared" ca="1" si="2"/>
        <v>-1.4500000000000113</v>
      </c>
      <c r="L17" s="57">
        <f t="shared" ca="1" si="2"/>
        <v>0</v>
      </c>
      <c r="M17" s="57">
        <f t="shared" ca="1" si="2"/>
        <v>776038.95000000007</v>
      </c>
    </row>
    <row r="18" spans="1:13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M18" ca="1" si="3">SUMIF($C$7:$C$16,"H",D$7:D$16)+SUMIF($C$7:$C$16,"E",D$7:D$16)</f>
        <v>0</v>
      </c>
      <c r="E18" s="57">
        <f t="shared" ca="1" si="3"/>
        <v>0</v>
      </c>
      <c r="F18" s="57">
        <f t="shared" ca="1" si="3"/>
        <v>0</v>
      </c>
      <c r="G18" s="57">
        <f t="shared" ca="1" si="3"/>
        <v>0</v>
      </c>
      <c r="H18" s="57">
        <f t="shared" ca="1" si="3"/>
        <v>0</v>
      </c>
      <c r="I18" s="57">
        <f t="shared" ca="1" si="3"/>
        <v>0</v>
      </c>
      <c r="J18" s="57">
        <f t="shared" ca="1" si="3"/>
        <v>0</v>
      </c>
      <c r="K18" s="57">
        <f t="shared" ca="1" si="3"/>
        <v>0</v>
      </c>
      <c r="L18" s="57">
        <f t="shared" ca="1" si="3"/>
        <v>0</v>
      </c>
      <c r="M18" s="57">
        <f t="shared" ca="1" si="3"/>
        <v>0</v>
      </c>
    </row>
    <row r="19" spans="1:13" ht="13.8" x14ac:dyDescent="0.3">
      <c r="A19" s="67" t="s">
        <v>174</v>
      </c>
      <c r="B19" s="56">
        <v>9003</v>
      </c>
      <c r="C19" s="66" t="s">
        <v>175</v>
      </c>
      <c r="D19" s="57">
        <f t="shared" ref="D19:L19" ca="1" si="4">D17+D18</f>
        <v>776040.4</v>
      </c>
      <c r="E19" s="57">
        <f t="shared" ca="1" si="4"/>
        <v>0</v>
      </c>
      <c r="F19" s="57">
        <f t="shared" ca="1" si="4"/>
        <v>0</v>
      </c>
      <c r="G19" s="57">
        <f t="shared" ca="1" si="4"/>
        <v>0</v>
      </c>
      <c r="H19" s="57">
        <f t="shared" ca="1" si="4"/>
        <v>0</v>
      </c>
      <c r="I19" s="57">
        <f t="shared" ca="1" si="4"/>
        <v>0</v>
      </c>
      <c r="J19" s="57">
        <f t="shared" ca="1" si="4"/>
        <v>0</v>
      </c>
      <c r="K19" s="57">
        <f t="shared" ca="1" si="4"/>
        <v>-1.4500000000000113</v>
      </c>
      <c r="L19" s="57">
        <f t="shared" ca="1" si="4"/>
        <v>0</v>
      </c>
      <c r="M19" s="57">
        <f ca="1">M17+M18</f>
        <v>776038.95000000007</v>
      </c>
    </row>
  </sheetData>
  <mergeCells count="1">
    <mergeCell ref="E2:G2"/>
  </mergeCells>
  <dataValidations count="1">
    <dataValidation type="list" allowBlank="1" showInputMessage="1" showErrorMessage="1" sqref="B2" xr:uid="{C850D6EC-2EA4-4062-82E0-80506C36476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95BB-6E8E-41E9-956C-4AD00EB3233C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121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760</v>
      </c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121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116792.91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48859.98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73663.72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473.08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</row>
    <row r="17" spans="1:4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239789.69</v>
      </c>
    </row>
    <row r="18" spans="1:4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</row>
    <row r="19" spans="1: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239789.69</v>
      </c>
    </row>
  </sheetData>
  <mergeCells count="1">
    <mergeCell ref="E2:G2"/>
  </mergeCells>
  <dataValidations count="1">
    <dataValidation type="list" allowBlank="1" showInputMessage="1" showErrorMessage="1" sqref="B2" xr:uid="{917CE3EA-4B10-4DF3-BB0E-8A9B7475CBB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9912-887F-44D7-B108-1E81FBE89BC8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289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789</v>
      </c>
      <c r="E5" s="11">
        <v>798</v>
      </c>
      <c r="F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123</v>
      </c>
      <c r="E6" s="8" t="s">
        <v>124</v>
      </c>
      <c r="F6" s="69" t="s">
        <v>290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E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16" ca="1" si="1">+SUM(D7:E7)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0</v>
      </c>
      <c r="F9" s="23">
        <f t="shared" ca="1" si="1"/>
        <v>0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3">
        <f t="shared" ca="1" si="1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  <c r="E17" s="57">
        <f ca="1">SUMIF($C$7:$C$16,"HD",E$7:E$16)</f>
        <v>0</v>
      </c>
      <c r="F17" s="57">
        <f ca="1">SUMIF($C$7:$C$16,"HD",F$7:F$16)</f>
        <v>0</v>
      </c>
    </row>
    <row r="18" spans="1:6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</row>
    <row r="19" spans="1:6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  <c r="E19" s="57">
        <f ca="1">E17+E18</f>
        <v>0</v>
      </c>
      <c r="F19" s="57">
        <f ca="1">F17+F18</f>
        <v>0</v>
      </c>
    </row>
  </sheetData>
  <mergeCells count="1">
    <mergeCell ref="E2:G2"/>
  </mergeCells>
  <dataValidations count="1">
    <dataValidation type="list" allowBlank="1" showInputMessage="1" showErrorMessage="1" sqref="B2" xr:uid="{0B16B868-0A2E-4ED8-8084-508BCCA39640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9014-F142-442F-B3E1-082B740E5C55}">
  <dimension ref="A1:L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2" width="15.6640625" style="3" customWidth="1"/>
    <col min="13" max="13" width="4" style="3" customWidth="1"/>
    <col min="14" max="16384" width="9.33203125" style="3"/>
  </cols>
  <sheetData>
    <row r="1" spans="1:12" ht="15" customHeight="1" x14ac:dyDescent="0.3">
      <c r="A1" s="1" t="s">
        <v>0</v>
      </c>
      <c r="B1" s="2"/>
      <c r="C1" s="2"/>
    </row>
    <row r="2" spans="1:12" ht="15" customHeight="1" x14ac:dyDescent="0.3">
      <c r="A2" s="1" t="s">
        <v>291</v>
      </c>
      <c r="B2" s="4" t="s">
        <v>8</v>
      </c>
      <c r="C2" s="2"/>
      <c r="E2" s="81" t="s">
        <v>1</v>
      </c>
      <c r="F2" s="82"/>
      <c r="G2" s="82"/>
      <c r="I2" s="6"/>
    </row>
    <row r="3" spans="1:12" ht="15" customHeight="1" x14ac:dyDescent="0.3">
      <c r="A3" s="5" t="s">
        <v>298</v>
      </c>
      <c r="B3" s="2"/>
      <c r="C3" s="2"/>
    </row>
    <row r="4" spans="1:12" ht="22.5" customHeight="1" x14ac:dyDescent="0.25"/>
    <row r="5" spans="1:12" ht="22.5" customHeight="1" x14ac:dyDescent="0.25">
      <c r="D5" s="11">
        <v>772</v>
      </c>
      <c r="E5" s="11">
        <v>773</v>
      </c>
      <c r="F5" s="11">
        <v>776</v>
      </c>
      <c r="G5" s="11">
        <v>777</v>
      </c>
      <c r="H5" s="11">
        <v>778</v>
      </c>
      <c r="I5" s="11">
        <v>779</v>
      </c>
      <c r="J5" s="11">
        <v>782</v>
      </c>
      <c r="K5" s="11">
        <v>783</v>
      </c>
      <c r="L5" s="69"/>
    </row>
    <row r="6" spans="1:12" ht="79.5" customHeight="1" x14ac:dyDescent="0.25">
      <c r="A6" s="64" t="s">
        <v>142</v>
      </c>
      <c r="B6" s="64" t="s">
        <v>143</v>
      </c>
      <c r="C6" s="64" t="s">
        <v>144</v>
      </c>
      <c r="D6" s="8" t="s">
        <v>62</v>
      </c>
      <c r="E6" s="8" t="s">
        <v>63</v>
      </c>
      <c r="F6" s="8" t="s">
        <v>66</v>
      </c>
      <c r="G6" s="8" t="s">
        <v>67</v>
      </c>
      <c r="H6" s="8" t="s">
        <v>68</v>
      </c>
      <c r="I6" s="8" t="s">
        <v>69</v>
      </c>
      <c r="J6" s="8" t="s">
        <v>72</v>
      </c>
      <c r="K6" s="8" t="s">
        <v>73</v>
      </c>
      <c r="L6" s="69" t="s">
        <v>292</v>
      </c>
    </row>
    <row r="7" spans="1:12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K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3">
        <f t="shared" ref="L7:L16" ca="1" si="1">+SUM(D7:K7)</f>
        <v>0</v>
      </c>
    </row>
    <row r="8" spans="1:12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2">
        <f t="shared" ca="1" si="0"/>
        <v>0</v>
      </c>
      <c r="L8" s="23">
        <f t="shared" ca="1" si="1"/>
        <v>0</v>
      </c>
    </row>
    <row r="9" spans="1:12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4540436.5040499996</v>
      </c>
      <c r="F9" s="22">
        <f t="shared" ca="1" si="0"/>
        <v>43361658.165200002</v>
      </c>
      <c r="G9" s="22">
        <f t="shared" ca="1" si="0"/>
        <v>1054709220.6288</v>
      </c>
      <c r="H9" s="22">
        <f t="shared" ca="1" si="0"/>
        <v>7063923.75765</v>
      </c>
      <c r="I9" s="22">
        <f t="shared" ca="1" si="0"/>
        <v>499996404.42085004</v>
      </c>
      <c r="J9" s="22">
        <f t="shared" ca="1" si="0"/>
        <v>11816362.789100001</v>
      </c>
      <c r="K9" s="22">
        <f t="shared" ca="1" si="0"/>
        <v>81618850.375700012</v>
      </c>
      <c r="L9" s="23">
        <f t="shared" ca="1" si="1"/>
        <v>1703106856.6413498</v>
      </c>
    </row>
    <row r="10" spans="1:12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37409.550000000003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2">
        <f t="shared" ca="1" si="0"/>
        <v>0</v>
      </c>
      <c r="L10" s="23">
        <f t="shared" ca="1" si="1"/>
        <v>37409.550000000003</v>
      </c>
    </row>
    <row r="11" spans="1:12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2">
        <f t="shared" ca="1" si="0"/>
        <v>0</v>
      </c>
      <c r="L11" s="23">
        <f t="shared" ca="1" si="1"/>
        <v>0</v>
      </c>
    </row>
    <row r="12" spans="1:12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2266029.85</v>
      </c>
      <c r="F12" s="22">
        <f t="shared" ca="1" si="0"/>
        <v>21824883.07</v>
      </c>
      <c r="G12" s="22">
        <f t="shared" ca="1" si="0"/>
        <v>542568576.75999999</v>
      </c>
      <c r="H12" s="22">
        <f t="shared" ca="1" si="0"/>
        <v>3472290.9</v>
      </c>
      <c r="I12" s="22">
        <f t="shared" ca="1" si="0"/>
        <v>226158298.41999999</v>
      </c>
      <c r="J12" s="22">
        <f t="shared" ca="1" si="0"/>
        <v>5900835.5800000001</v>
      </c>
      <c r="K12" s="22">
        <f t="shared" ca="1" si="0"/>
        <v>40470240.439999998</v>
      </c>
      <c r="L12" s="23">
        <f t="shared" ca="1" si="1"/>
        <v>842661155.01999998</v>
      </c>
    </row>
    <row r="13" spans="1:12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2">
        <f t="shared" ca="1" si="0"/>
        <v>0</v>
      </c>
      <c r="L13" s="23">
        <f t="shared" ca="1" si="1"/>
        <v>0</v>
      </c>
    </row>
    <row r="14" spans="1:12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2">
        <f t="shared" ca="1" si="0"/>
        <v>0</v>
      </c>
      <c r="L14" s="23">
        <f t="shared" ca="1" si="1"/>
        <v>0</v>
      </c>
    </row>
    <row r="15" spans="1:12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3">
        <f t="shared" ca="1" si="1"/>
        <v>0</v>
      </c>
    </row>
    <row r="16" spans="1:12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3">
        <f t="shared" ca="1" si="1"/>
        <v>0</v>
      </c>
    </row>
    <row r="17" spans="1:12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L17" ca="1" si="2">SUMIF($C$7:$C$16,"HD",D$7:D$16)</f>
        <v>0</v>
      </c>
      <c r="E17" s="57">
        <f t="shared" ca="1" si="2"/>
        <v>6806466.3540499993</v>
      </c>
      <c r="F17" s="57">
        <f t="shared" ca="1" si="2"/>
        <v>65186541.235200003</v>
      </c>
      <c r="G17" s="57">
        <f t="shared" ca="1" si="2"/>
        <v>1597315206.9387999</v>
      </c>
      <c r="H17" s="57">
        <f t="shared" ca="1" si="2"/>
        <v>10536214.657649999</v>
      </c>
      <c r="I17" s="57">
        <f t="shared" ca="1" si="2"/>
        <v>726154702.84085</v>
      </c>
      <c r="J17" s="57">
        <f t="shared" ca="1" si="2"/>
        <v>17717198.369100001</v>
      </c>
      <c r="K17" s="57">
        <f t="shared" ca="1" si="2"/>
        <v>122089090.81570001</v>
      </c>
      <c r="L17" s="57">
        <f t="shared" ca="1" si="2"/>
        <v>2545805421.2113495</v>
      </c>
    </row>
    <row r="18" spans="1:12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L18" ca="1" si="3">SUMIF($C$7:$C$16,"H",D$7:D$16)+SUMIF($C$7:$C$16,"E",D$7:D$16)</f>
        <v>0</v>
      </c>
      <c r="E18" s="57">
        <f t="shared" ca="1" si="3"/>
        <v>0</v>
      </c>
      <c r="F18" s="57">
        <f t="shared" ca="1" si="3"/>
        <v>0</v>
      </c>
      <c r="G18" s="57">
        <f t="shared" ca="1" si="3"/>
        <v>0</v>
      </c>
      <c r="H18" s="57">
        <f t="shared" ca="1" si="3"/>
        <v>0</v>
      </c>
      <c r="I18" s="57">
        <f t="shared" ca="1" si="3"/>
        <v>0</v>
      </c>
      <c r="J18" s="57">
        <f t="shared" ca="1" si="3"/>
        <v>0</v>
      </c>
      <c r="K18" s="57">
        <f t="shared" ca="1" si="3"/>
        <v>0</v>
      </c>
      <c r="L18" s="57">
        <f t="shared" ca="1" si="3"/>
        <v>0</v>
      </c>
    </row>
    <row r="19" spans="1:12" ht="13.8" x14ac:dyDescent="0.3">
      <c r="A19" s="67" t="s">
        <v>174</v>
      </c>
      <c r="B19" s="56">
        <v>9003</v>
      </c>
      <c r="C19" s="66" t="s">
        <v>175</v>
      </c>
      <c r="D19" s="57">
        <f t="shared" ref="D19:K19" ca="1" si="4">D17+D18</f>
        <v>0</v>
      </c>
      <c r="E19" s="57">
        <f t="shared" ca="1" si="4"/>
        <v>6806466.3540499993</v>
      </c>
      <c r="F19" s="57">
        <f t="shared" ca="1" si="4"/>
        <v>65186541.235200003</v>
      </c>
      <c r="G19" s="57">
        <f t="shared" ca="1" si="4"/>
        <v>1597315206.9387999</v>
      </c>
      <c r="H19" s="57">
        <f t="shared" ca="1" si="4"/>
        <v>10536214.657649999</v>
      </c>
      <c r="I19" s="57">
        <f t="shared" ca="1" si="4"/>
        <v>726154702.84085</v>
      </c>
      <c r="J19" s="57">
        <f t="shared" ca="1" si="4"/>
        <v>17717198.369100001</v>
      </c>
      <c r="K19" s="57">
        <f t="shared" ca="1" si="4"/>
        <v>122089090.81570001</v>
      </c>
      <c r="L19" s="57">
        <f ca="1">L17+L18</f>
        <v>2545805421.2113495</v>
      </c>
    </row>
  </sheetData>
  <mergeCells count="1">
    <mergeCell ref="E2:G2"/>
  </mergeCells>
  <dataValidations count="1">
    <dataValidation type="list" allowBlank="1" showInputMessage="1" showErrorMessage="1" sqref="B2" xr:uid="{E09E7A2E-C859-4543-BDEA-3400C140FD4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631A-F12C-4E3A-94B6-16C75D326BC6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8" width="15.6640625" style="3" customWidth="1"/>
    <col min="9" max="9" width="4" style="3" customWidth="1"/>
    <col min="10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293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765</v>
      </c>
      <c r="E5" s="11">
        <v>766</v>
      </c>
      <c r="F5" s="11">
        <v>767</v>
      </c>
      <c r="G5" s="11">
        <v>768</v>
      </c>
      <c r="H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58</v>
      </c>
      <c r="E6" s="8" t="s">
        <v>59</v>
      </c>
      <c r="F6" s="8" t="s">
        <v>60</v>
      </c>
      <c r="G6" s="8" t="s">
        <v>61</v>
      </c>
      <c r="H6" s="69" t="s">
        <v>294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G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3">
        <f t="shared" ref="H7:H16" ca="1" si="1">+SUM(D7:G7)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30789016.779999699</v>
      </c>
      <c r="E9" s="22">
        <f t="shared" ca="1" si="0"/>
        <v>0</v>
      </c>
      <c r="F9" s="22">
        <f t="shared" ca="1" si="0"/>
        <v>5017022.2200000007</v>
      </c>
      <c r="G9" s="22">
        <f t="shared" ca="1" si="0"/>
        <v>8509224.0499999207</v>
      </c>
      <c r="H9" s="23">
        <f t="shared" ca="1" si="1"/>
        <v>44315263.049999624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404.27</v>
      </c>
      <c r="E10" s="22">
        <f t="shared" ca="1" si="0"/>
        <v>0</v>
      </c>
      <c r="F10" s="22">
        <f t="shared" ca="1" si="0"/>
        <v>0</v>
      </c>
      <c r="G10" s="22">
        <f t="shared" ca="1" si="0"/>
        <v>344055.76</v>
      </c>
      <c r="H10" s="23">
        <f t="shared" ca="1" si="1"/>
        <v>344460.03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4055.8300000000004</v>
      </c>
      <c r="E12" s="22">
        <f t="shared" ca="1" si="0"/>
        <v>0</v>
      </c>
      <c r="F12" s="22">
        <f t="shared" ca="1" si="0"/>
        <v>-155.89000000000001</v>
      </c>
      <c r="G12" s="22">
        <f t="shared" ca="1" si="0"/>
        <v>258638.33000000028</v>
      </c>
      <c r="H12" s="23">
        <f t="shared" ca="1" si="1"/>
        <v>262538.27000000025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3">
        <f t="shared" ca="1" si="1"/>
        <v>0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3">
        <f t="shared" ca="1" si="1"/>
        <v>0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3">
        <f t="shared" ca="1" si="1"/>
        <v>0</v>
      </c>
    </row>
    <row r="17" spans="1:8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30793476.879999697</v>
      </c>
      <c r="E17" s="57">
        <f ca="1">SUMIF($C$7:$C$16,"HD",E$7:E$16)</f>
        <v>0</v>
      </c>
      <c r="F17" s="57">
        <f ca="1">SUMIF($C$7:$C$16,"HD",F$7:F$16)</f>
        <v>5016866.330000001</v>
      </c>
      <c r="G17" s="57">
        <f ca="1">SUMIF($C$7:$C$16,"HD",G$7:G$16)</f>
        <v>9111918.1399999205</v>
      </c>
      <c r="H17" s="57">
        <f ca="1">SUMIF($C$7:$C$16,"HD",H$7:H$16)</f>
        <v>44922261.349999629</v>
      </c>
    </row>
    <row r="18" spans="1:8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0</v>
      </c>
      <c r="F18" s="57">
        <f ca="1">SUMIF($C$7:$C$16,"H",F$7:F$16)+SUMIF($C$7:$C$16,"E",F$7:F$16)</f>
        <v>0</v>
      </c>
      <c r="G18" s="57">
        <f ca="1">SUMIF($C$7:$C$16,"H",G$7:G$16)+SUMIF($C$7:$C$16,"E",G$7:G$16)</f>
        <v>0</v>
      </c>
      <c r="H18" s="57">
        <f ca="1">SUMIF($C$7:$C$16,"H",H$7:H$16)+SUMIF($C$7:$C$16,"E",H$7:H$16)</f>
        <v>0</v>
      </c>
    </row>
    <row r="19" spans="1:8" ht="13.8" x14ac:dyDescent="0.3">
      <c r="A19" s="67" t="s">
        <v>174</v>
      </c>
      <c r="B19" s="56">
        <v>9003</v>
      </c>
      <c r="C19" s="66" t="s">
        <v>175</v>
      </c>
      <c r="D19" s="57">
        <f ca="1">D17+D18</f>
        <v>30793476.879999697</v>
      </c>
      <c r="E19" s="57">
        <f ca="1">E17+E18</f>
        <v>0</v>
      </c>
      <c r="F19" s="57">
        <f ca="1">F17+F18</f>
        <v>5016866.330000001</v>
      </c>
      <c r="G19" s="57">
        <f ca="1">G17+G18</f>
        <v>9111918.1399999205</v>
      </c>
      <c r="H19" s="57">
        <f ca="1">H17+H18</f>
        <v>44922261.349999629</v>
      </c>
    </row>
  </sheetData>
  <mergeCells count="1">
    <mergeCell ref="E2:G2"/>
  </mergeCells>
  <dataValidations count="1">
    <dataValidation type="list" allowBlank="1" showInputMessage="1" showErrorMessage="1" sqref="B2" xr:uid="{441DB8D7-FC03-41BF-9F56-2D0AEB02784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587C-E2D1-4E05-BF34-133737D3AAFB}">
  <dimension ref="A1:H19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7" width="15.6640625" style="3" customWidth="1"/>
    <col min="8" max="16384" width="9.3320312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259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3">
      <c r="A3" s="5" t="s">
        <v>298</v>
      </c>
      <c r="B3" s="2"/>
      <c r="C3" s="2"/>
    </row>
    <row r="4" spans="1:8" ht="22.5" customHeight="1" x14ac:dyDescent="0.25"/>
    <row r="5" spans="1:8" ht="22.5" customHeight="1" x14ac:dyDescent="0.25">
      <c r="D5" s="11">
        <v>790</v>
      </c>
      <c r="E5" s="11">
        <v>791</v>
      </c>
      <c r="F5" s="69"/>
    </row>
    <row r="6" spans="1:8" ht="79.5" customHeight="1" x14ac:dyDescent="0.25">
      <c r="A6" s="64" t="s">
        <v>142</v>
      </c>
      <c r="B6" s="64" t="s">
        <v>143</v>
      </c>
      <c r="C6" s="64" t="s">
        <v>144</v>
      </c>
      <c r="D6" s="8" t="s">
        <v>126</v>
      </c>
      <c r="E6" s="8" t="s">
        <v>127</v>
      </c>
      <c r="F6" s="69" t="s">
        <v>259</v>
      </c>
    </row>
    <row r="7" spans="1:8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E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16" ca="1" si="1">+SUM(D7:E7)</f>
        <v>0</v>
      </c>
    </row>
    <row r="8" spans="1:8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0</v>
      </c>
      <c r="F9" s="23">
        <f t="shared" ca="1" si="1"/>
        <v>0</v>
      </c>
    </row>
    <row r="10" spans="1:8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3">
        <f t="shared" ca="1" si="1"/>
        <v>0</v>
      </c>
    </row>
    <row r="11" spans="1:8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3">
        <f t="shared" ca="1" si="1"/>
        <v>0</v>
      </c>
    </row>
    <row r="14" spans="1:8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1863623.8900000162</v>
      </c>
      <c r="F14" s="23">
        <f t="shared" ca="1" si="1"/>
        <v>1863623.8900000162</v>
      </c>
    </row>
    <row r="15" spans="1:8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3609037.919999999</v>
      </c>
      <c r="F15" s="23">
        <f t="shared" ca="1" si="1"/>
        <v>3609037.919999999</v>
      </c>
    </row>
    <row r="16" spans="1:8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19159859.980004501</v>
      </c>
      <c r="F16" s="23">
        <f t="shared" ca="1" si="1"/>
        <v>19159859.980004501</v>
      </c>
    </row>
    <row r="17" spans="1:6" ht="12.75" customHeight="1" x14ac:dyDescent="0.3">
      <c r="A17" s="67" t="s">
        <v>168</v>
      </c>
      <c r="B17" s="56">
        <v>9000</v>
      </c>
      <c r="C17" s="66" t="s">
        <v>169</v>
      </c>
      <c r="D17" s="57">
        <f ca="1">SUMIF($C$7:$C$16,"HD",D$7:D$16)</f>
        <v>0</v>
      </c>
      <c r="E17" s="57">
        <f ca="1">SUMIF($C$7:$C$16,"HD",E$7:E$16)</f>
        <v>0</v>
      </c>
      <c r="F17" s="57">
        <f ca="1">SUMIF($C$7:$C$16,"HD",F$7:F$16)</f>
        <v>0</v>
      </c>
    </row>
    <row r="18" spans="1:6" ht="12.75" customHeight="1" x14ac:dyDescent="0.3">
      <c r="A18" s="67" t="s">
        <v>171</v>
      </c>
      <c r="B18" s="56">
        <v>9001</v>
      </c>
      <c r="C18" s="66" t="s">
        <v>172</v>
      </c>
      <c r="D18" s="57">
        <f ca="1">SUMIF($C$7:$C$16,"H",D$7:D$16)+SUMIF($C$7:$C$16,"E",D$7:D$16)</f>
        <v>0</v>
      </c>
      <c r="E18" s="57">
        <f ca="1">SUMIF($C$7:$C$16,"H",E$7:E$16)+SUMIF($C$7:$C$16,"E",E$7:E$16)</f>
        <v>24632521.790004514</v>
      </c>
      <c r="F18" s="57">
        <f ca="1">SUMIF($C$7:$C$16,"H",F$7:F$16)+SUMIF($C$7:$C$16,"E",F$7:F$16)</f>
        <v>24632521.790004514</v>
      </c>
    </row>
    <row r="19" spans="1:6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  <c r="E19" s="57">
        <f ca="1">E17+E18</f>
        <v>24632521.790004514</v>
      </c>
      <c r="F19" s="57">
        <f ca="1">F17+F18</f>
        <v>24632521.790004514</v>
      </c>
    </row>
  </sheetData>
  <mergeCells count="1">
    <mergeCell ref="E2:G2"/>
  </mergeCells>
  <dataValidations count="1">
    <dataValidation type="list" allowBlank="1" showInputMessage="1" showErrorMessage="1" sqref="B2" xr:uid="{F34A1E80-01B7-4787-84B0-E4C7B20393E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8EF2B-5CE9-401A-AF92-4A1767961A06}">
  <dimension ref="A1:N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4" width="15.6640625" style="3" customWidth="1"/>
    <col min="15" max="15" width="4" style="3" customWidth="1"/>
    <col min="16" max="16384" width="9.33203125" style="3"/>
  </cols>
  <sheetData>
    <row r="1" spans="1:14" ht="15" customHeight="1" x14ac:dyDescent="0.3">
      <c r="A1" s="1" t="s">
        <v>0</v>
      </c>
      <c r="B1" s="2"/>
      <c r="C1" s="2"/>
    </row>
    <row r="2" spans="1:14" ht="15" customHeight="1" x14ac:dyDescent="0.3">
      <c r="A2" s="1" t="s">
        <v>295</v>
      </c>
      <c r="B2" s="4" t="s">
        <v>8</v>
      </c>
      <c r="C2" s="2"/>
      <c r="E2" s="81" t="s">
        <v>1</v>
      </c>
      <c r="F2" s="82"/>
      <c r="G2" s="83"/>
      <c r="H2" s="6"/>
    </row>
    <row r="3" spans="1:14" ht="15" customHeight="1" x14ac:dyDescent="0.3">
      <c r="A3" s="5" t="s">
        <v>298</v>
      </c>
      <c r="B3" s="2"/>
      <c r="C3" s="2"/>
    </row>
    <row r="4" spans="1:14" ht="22.5" customHeight="1" x14ac:dyDescent="0.25"/>
    <row r="5" spans="1:14" ht="22.5" customHeight="1" x14ac:dyDescent="0.25">
      <c r="D5" s="11">
        <v>796</v>
      </c>
      <c r="E5" s="11">
        <v>797</v>
      </c>
      <c r="F5" s="11">
        <v>908</v>
      </c>
      <c r="G5" s="11">
        <v>909</v>
      </c>
      <c r="H5" s="11">
        <v>910</v>
      </c>
      <c r="I5" s="11">
        <v>91001</v>
      </c>
      <c r="J5" s="11">
        <v>91002</v>
      </c>
      <c r="K5" s="11">
        <v>911</v>
      </c>
      <c r="L5" s="11">
        <v>91101</v>
      </c>
      <c r="M5" s="11">
        <v>91102</v>
      </c>
      <c r="N5" s="69"/>
    </row>
    <row r="6" spans="1:14" ht="79.5" customHeight="1" x14ac:dyDescent="0.25">
      <c r="A6" s="64" t="s">
        <v>142</v>
      </c>
      <c r="B6" s="64" t="s">
        <v>143</v>
      </c>
      <c r="C6" s="64" t="s">
        <v>144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25</v>
      </c>
      <c r="M6" s="8" t="s">
        <v>26</v>
      </c>
      <c r="N6" s="69" t="s">
        <v>263</v>
      </c>
    </row>
    <row r="7" spans="1:14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D16" ca="1" si="0">IFERROR(INDIRECT("'"&amp;$B$2&amp;"'!"&amp;ADDRESS(MATCH($B7,INDIRECT("'"&amp;$B$2&amp;"'!$B$1:$B$1095"),0),MATCH(D$5,INDIRECT("'"&amp;$B$2&amp;"'!5:5"),0))),0)</f>
        <v>0</v>
      </c>
      <c r="E7" s="23">
        <f t="shared" ref="E7:E16" ca="1" si="1">F7+G7+H7+K7</f>
        <v>0</v>
      </c>
      <c r="F7" s="22">
        <f t="shared" ref="F7:G16" ca="1" si="2">IFERROR(INDIRECT("'"&amp;$B$2&amp;"'!"&amp;ADDRESS(MATCH($B7,INDIRECT("'"&amp;$B$2&amp;"'!$B$1:$B$1095"),0),MATCH(F$5,INDIRECT("'"&amp;$B$2&amp;"'!5:5"),0))),0)</f>
        <v>0</v>
      </c>
      <c r="G7" s="22">
        <f t="shared" ca="1" si="2"/>
        <v>0</v>
      </c>
      <c r="H7" s="23">
        <f t="shared" ref="H7:H16" ca="1" si="3">+I7+J7</f>
        <v>0</v>
      </c>
      <c r="I7" s="22">
        <f t="shared" ref="I7:J16" ca="1" si="4">IFERROR(INDIRECT("'"&amp;$B$2&amp;"'!"&amp;ADDRESS(MATCH($B7,INDIRECT("'"&amp;$B$2&amp;"'!$B$1:$B$1095"),0),MATCH(I$5,INDIRECT("'"&amp;$B$2&amp;"'!5:5"),0))),0)</f>
        <v>0</v>
      </c>
      <c r="J7" s="22">
        <f t="shared" ca="1" si="4"/>
        <v>0</v>
      </c>
      <c r="K7" s="23">
        <f t="shared" ref="K7:K16" ca="1" si="5">+L7+M7</f>
        <v>0</v>
      </c>
      <c r="L7" s="22">
        <f t="shared" ref="L7:M16" ca="1" si="6">IFERROR(INDIRECT("'"&amp;$B$2&amp;"'!"&amp;ADDRESS(MATCH($B7,INDIRECT("'"&amp;$B$2&amp;"'!$B$1:$B$1095"),0),MATCH(L$5,INDIRECT("'"&amp;$B$2&amp;"'!5:5"),0))),0)</f>
        <v>0</v>
      </c>
      <c r="M7" s="22">
        <f t="shared" ca="1" si="6"/>
        <v>0</v>
      </c>
      <c r="N7" s="23">
        <f t="shared" ref="N7:N16" ca="1" si="7">+D7+E7</f>
        <v>0</v>
      </c>
    </row>
    <row r="8" spans="1:14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3">
        <f t="shared" ca="1" si="1"/>
        <v>0</v>
      </c>
      <c r="F8" s="22">
        <f t="shared" ca="1" si="2"/>
        <v>0</v>
      </c>
      <c r="G8" s="22">
        <f t="shared" ca="1" si="2"/>
        <v>0</v>
      </c>
      <c r="H8" s="23">
        <f t="shared" ca="1" si="3"/>
        <v>0</v>
      </c>
      <c r="I8" s="22">
        <f t="shared" ca="1" si="4"/>
        <v>0</v>
      </c>
      <c r="J8" s="22">
        <f t="shared" ca="1" si="4"/>
        <v>0</v>
      </c>
      <c r="K8" s="23">
        <f t="shared" ca="1" si="5"/>
        <v>0</v>
      </c>
      <c r="L8" s="22">
        <f t="shared" ca="1" si="6"/>
        <v>0</v>
      </c>
      <c r="M8" s="22">
        <f t="shared" ca="1" si="6"/>
        <v>0</v>
      </c>
      <c r="N8" s="23">
        <f t="shared" ca="1" si="7"/>
        <v>0</v>
      </c>
    </row>
    <row r="9" spans="1:14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3">
        <f t="shared" ca="1" si="1"/>
        <v>0</v>
      </c>
      <c r="F9" s="22">
        <f t="shared" ca="1" si="2"/>
        <v>0</v>
      </c>
      <c r="G9" s="22">
        <f t="shared" ca="1" si="2"/>
        <v>0</v>
      </c>
      <c r="H9" s="23">
        <f t="shared" ca="1" si="3"/>
        <v>0</v>
      </c>
      <c r="I9" s="22">
        <f t="shared" ca="1" si="4"/>
        <v>0</v>
      </c>
      <c r="J9" s="22">
        <f t="shared" ca="1" si="4"/>
        <v>0</v>
      </c>
      <c r="K9" s="23">
        <f t="shared" ca="1" si="5"/>
        <v>0</v>
      </c>
      <c r="L9" s="22">
        <f t="shared" ca="1" si="6"/>
        <v>0</v>
      </c>
      <c r="M9" s="22">
        <f t="shared" ca="1" si="6"/>
        <v>0</v>
      </c>
      <c r="N9" s="23">
        <f t="shared" ca="1" si="7"/>
        <v>0</v>
      </c>
    </row>
    <row r="10" spans="1:14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3">
        <f t="shared" ca="1" si="1"/>
        <v>0</v>
      </c>
      <c r="F10" s="22">
        <f t="shared" ca="1" si="2"/>
        <v>0</v>
      </c>
      <c r="G10" s="22">
        <f t="shared" ca="1" si="2"/>
        <v>0</v>
      </c>
      <c r="H10" s="23">
        <f t="shared" ca="1" si="3"/>
        <v>0</v>
      </c>
      <c r="I10" s="22">
        <f t="shared" ca="1" si="4"/>
        <v>0</v>
      </c>
      <c r="J10" s="22">
        <f t="shared" ca="1" si="4"/>
        <v>0</v>
      </c>
      <c r="K10" s="23">
        <f t="shared" ca="1" si="5"/>
        <v>0</v>
      </c>
      <c r="L10" s="22">
        <f t="shared" ca="1" si="6"/>
        <v>0</v>
      </c>
      <c r="M10" s="22">
        <f t="shared" ca="1" si="6"/>
        <v>0</v>
      </c>
      <c r="N10" s="23">
        <f t="shared" ca="1" si="7"/>
        <v>0</v>
      </c>
    </row>
    <row r="11" spans="1:14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3">
        <f t="shared" ca="1" si="1"/>
        <v>0</v>
      </c>
      <c r="F11" s="22">
        <f t="shared" ca="1" si="2"/>
        <v>0</v>
      </c>
      <c r="G11" s="22">
        <f t="shared" ca="1" si="2"/>
        <v>0</v>
      </c>
      <c r="H11" s="23">
        <f t="shared" ca="1" si="3"/>
        <v>0</v>
      </c>
      <c r="I11" s="22">
        <f t="shared" ca="1" si="4"/>
        <v>0</v>
      </c>
      <c r="J11" s="22">
        <f t="shared" ca="1" si="4"/>
        <v>0</v>
      </c>
      <c r="K11" s="23">
        <f t="shared" ca="1" si="5"/>
        <v>0</v>
      </c>
      <c r="L11" s="22">
        <f t="shared" ca="1" si="6"/>
        <v>0</v>
      </c>
      <c r="M11" s="22">
        <f t="shared" ca="1" si="6"/>
        <v>0</v>
      </c>
      <c r="N11" s="23">
        <f t="shared" ca="1" si="7"/>
        <v>0</v>
      </c>
    </row>
    <row r="12" spans="1:14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3">
        <f t="shared" ca="1" si="1"/>
        <v>0</v>
      </c>
      <c r="F12" s="22">
        <f t="shared" ca="1" si="2"/>
        <v>0</v>
      </c>
      <c r="G12" s="22">
        <f t="shared" ca="1" si="2"/>
        <v>0</v>
      </c>
      <c r="H12" s="23">
        <f t="shared" ca="1" si="3"/>
        <v>0</v>
      </c>
      <c r="I12" s="22">
        <f t="shared" ca="1" si="4"/>
        <v>0</v>
      </c>
      <c r="J12" s="22">
        <f t="shared" ca="1" si="4"/>
        <v>0</v>
      </c>
      <c r="K12" s="23">
        <f t="shared" ca="1" si="5"/>
        <v>0</v>
      </c>
      <c r="L12" s="22">
        <f t="shared" ca="1" si="6"/>
        <v>0</v>
      </c>
      <c r="M12" s="22">
        <f t="shared" ca="1" si="6"/>
        <v>0</v>
      </c>
      <c r="N12" s="23">
        <f t="shared" ca="1" si="7"/>
        <v>0</v>
      </c>
    </row>
    <row r="13" spans="1:14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3">
        <f t="shared" ca="1" si="1"/>
        <v>0</v>
      </c>
      <c r="F13" s="22">
        <f t="shared" ca="1" si="2"/>
        <v>0</v>
      </c>
      <c r="G13" s="22">
        <f t="shared" ca="1" si="2"/>
        <v>0</v>
      </c>
      <c r="H13" s="23">
        <f t="shared" ca="1" si="3"/>
        <v>0</v>
      </c>
      <c r="I13" s="22">
        <f t="shared" ca="1" si="4"/>
        <v>0</v>
      </c>
      <c r="J13" s="22">
        <f t="shared" ca="1" si="4"/>
        <v>0</v>
      </c>
      <c r="K13" s="23">
        <f t="shared" ca="1" si="5"/>
        <v>0</v>
      </c>
      <c r="L13" s="22">
        <f t="shared" ca="1" si="6"/>
        <v>0</v>
      </c>
      <c r="M13" s="22">
        <f t="shared" ca="1" si="6"/>
        <v>0</v>
      </c>
      <c r="N13" s="23">
        <f t="shared" ca="1" si="7"/>
        <v>0</v>
      </c>
    </row>
    <row r="14" spans="1:14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3">
        <f t="shared" ca="1" si="1"/>
        <v>0</v>
      </c>
      <c r="F14" s="22">
        <f t="shared" ca="1" si="2"/>
        <v>0</v>
      </c>
      <c r="G14" s="22">
        <f t="shared" ca="1" si="2"/>
        <v>0</v>
      </c>
      <c r="H14" s="23">
        <f t="shared" ca="1" si="3"/>
        <v>0</v>
      </c>
      <c r="I14" s="22">
        <f t="shared" ca="1" si="4"/>
        <v>0</v>
      </c>
      <c r="J14" s="22">
        <f t="shared" ca="1" si="4"/>
        <v>0</v>
      </c>
      <c r="K14" s="23">
        <f t="shared" ca="1" si="5"/>
        <v>0</v>
      </c>
      <c r="L14" s="22">
        <f t="shared" ca="1" si="6"/>
        <v>0</v>
      </c>
      <c r="M14" s="22">
        <f t="shared" ca="1" si="6"/>
        <v>0</v>
      </c>
      <c r="N14" s="23">
        <f t="shared" ca="1" si="7"/>
        <v>0</v>
      </c>
    </row>
    <row r="15" spans="1:14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3">
        <f t="shared" ca="1" si="1"/>
        <v>0</v>
      </c>
      <c r="F15" s="22">
        <f t="shared" ca="1" si="2"/>
        <v>0</v>
      </c>
      <c r="G15" s="22">
        <f t="shared" ca="1" si="2"/>
        <v>0</v>
      </c>
      <c r="H15" s="23">
        <f t="shared" ca="1" si="3"/>
        <v>0</v>
      </c>
      <c r="I15" s="22">
        <f t="shared" ca="1" si="4"/>
        <v>0</v>
      </c>
      <c r="J15" s="22">
        <f t="shared" ca="1" si="4"/>
        <v>0</v>
      </c>
      <c r="K15" s="23">
        <f t="shared" ca="1" si="5"/>
        <v>0</v>
      </c>
      <c r="L15" s="22">
        <f t="shared" ca="1" si="6"/>
        <v>0</v>
      </c>
      <c r="M15" s="22">
        <f t="shared" ca="1" si="6"/>
        <v>0</v>
      </c>
      <c r="N15" s="23">
        <f t="shared" ca="1" si="7"/>
        <v>0</v>
      </c>
    </row>
    <row r="16" spans="1:14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3">
        <f t="shared" ca="1" si="1"/>
        <v>0</v>
      </c>
      <c r="F16" s="22">
        <f t="shared" ca="1" si="2"/>
        <v>0</v>
      </c>
      <c r="G16" s="22">
        <f t="shared" ca="1" si="2"/>
        <v>0</v>
      </c>
      <c r="H16" s="23">
        <f t="shared" ca="1" si="3"/>
        <v>0</v>
      </c>
      <c r="I16" s="22">
        <f t="shared" ca="1" si="4"/>
        <v>0</v>
      </c>
      <c r="J16" s="22">
        <f t="shared" ca="1" si="4"/>
        <v>0</v>
      </c>
      <c r="K16" s="23">
        <f t="shared" ca="1" si="5"/>
        <v>0</v>
      </c>
      <c r="L16" s="22">
        <f t="shared" ca="1" si="6"/>
        <v>0</v>
      </c>
      <c r="M16" s="22">
        <f t="shared" ca="1" si="6"/>
        <v>0</v>
      </c>
      <c r="N16" s="23">
        <f t="shared" ca="1" si="7"/>
        <v>0</v>
      </c>
    </row>
    <row r="17" spans="1:14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N17" ca="1" si="8">SUMIF($C$7:$C$16,"HD",D$7:D$16)</f>
        <v>0</v>
      </c>
      <c r="E17" s="57">
        <f t="shared" ca="1" si="8"/>
        <v>0</v>
      </c>
      <c r="F17" s="57">
        <f t="shared" ca="1" si="8"/>
        <v>0</v>
      </c>
      <c r="G17" s="57">
        <f t="shared" ca="1" si="8"/>
        <v>0</v>
      </c>
      <c r="H17" s="57">
        <f t="shared" ca="1" si="8"/>
        <v>0</v>
      </c>
      <c r="I17" s="57">
        <f t="shared" ca="1" si="8"/>
        <v>0</v>
      </c>
      <c r="J17" s="57">
        <f t="shared" ca="1" si="8"/>
        <v>0</v>
      </c>
      <c r="K17" s="57">
        <f t="shared" ca="1" si="8"/>
        <v>0</v>
      </c>
      <c r="L17" s="57">
        <f t="shared" ca="1" si="8"/>
        <v>0</v>
      </c>
      <c r="M17" s="57">
        <f t="shared" ca="1" si="8"/>
        <v>0</v>
      </c>
      <c r="N17" s="57">
        <f t="shared" ca="1" si="8"/>
        <v>0</v>
      </c>
    </row>
    <row r="18" spans="1:14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N18" ca="1" si="9">SUMIF($C$7:$C$16,"H",D$7:D$16)+SUMIF($C$7:$C$16,"E",D$7:D$16)</f>
        <v>0</v>
      </c>
      <c r="E18" s="57">
        <f t="shared" ca="1" si="9"/>
        <v>0</v>
      </c>
      <c r="F18" s="57">
        <f t="shared" ca="1" si="9"/>
        <v>0</v>
      </c>
      <c r="G18" s="57">
        <f t="shared" ca="1" si="9"/>
        <v>0</v>
      </c>
      <c r="H18" s="57">
        <f t="shared" ca="1" si="9"/>
        <v>0</v>
      </c>
      <c r="I18" s="57">
        <f t="shared" ca="1" si="9"/>
        <v>0</v>
      </c>
      <c r="J18" s="57">
        <f t="shared" ca="1" si="9"/>
        <v>0</v>
      </c>
      <c r="K18" s="57">
        <f t="shared" ca="1" si="9"/>
        <v>0</v>
      </c>
      <c r="L18" s="57">
        <f t="shared" ca="1" si="9"/>
        <v>0</v>
      </c>
      <c r="M18" s="57">
        <f t="shared" ca="1" si="9"/>
        <v>0</v>
      </c>
      <c r="N18" s="57">
        <f t="shared" ca="1" si="9"/>
        <v>0</v>
      </c>
    </row>
    <row r="19" spans="1:14" ht="13.8" x14ac:dyDescent="0.3">
      <c r="A19" s="67" t="s">
        <v>174</v>
      </c>
      <c r="B19" s="56">
        <v>9003</v>
      </c>
      <c r="C19" s="66" t="s">
        <v>175</v>
      </c>
      <c r="D19" s="57">
        <f ca="1">D17+D18</f>
        <v>0</v>
      </c>
      <c r="E19" s="57">
        <f t="shared" ref="E19:N19" ca="1" si="10">E17+E18</f>
        <v>0</v>
      </c>
      <c r="F19" s="57">
        <f t="shared" ca="1" si="10"/>
        <v>0</v>
      </c>
      <c r="G19" s="57">
        <f t="shared" ca="1" si="10"/>
        <v>0</v>
      </c>
      <c r="H19" s="57">
        <f t="shared" ca="1" si="10"/>
        <v>0</v>
      </c>
      <c r="I19" s="57">
        <f t="shared" ca="1" si="10"/>
        <v>0</v>
      </c>
      <c r="J19" s="57">
        <f t="shared" ca="1" si="10"/>
        <v>0</v>
      </c>
      <c r="K19" s="57">
        <f t="shared" ca="1" si="10"/>
        <v>0</v>
      </c>
      <c r="L19" s="57">
        <f t="shared" ca="1" si="10"/>
        <v>0</v>
      </c>
      <c r="M19" s="57">
        <f t="shared" ca="1" si="10"/>
        <v>0</v>
      </c>
      <c r="N19" s="57">
        <f t="shared" ca="1" si="10"/>
        <v>0</v>
      </c>
    </row>
  </sheetData>
  <mergeCells count="1">
    <mergeCell ref="E2:G2"/>
  </mergeCells>
  <dataValidations count="1">
    <dataValidation type="list" allowBlank="1" showInputMessage="1" showErrorMessage="1" sqref="B2" xr:uid="{33C98FE4-C5C3-466D-8E40-305889A543C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7E06-3831-4EC9-8E76-98441E441513}">
  <dimension ref="A1:K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1" width="15.6640625" style="3" customWidth="1"/>
    <col min="12" max="12" width="4" style="3" customWidth="1"/>
    <col min="13" max="16384" width="9.33203125" style="3"/>
  </cols>
  <sheetData>
    <row r="1" spans="1:11" ht="15" customHeight="1" x14ac:dyDescent="0.3">
      <c r="A1" s="1" t="s">
        <v>0</v>
      </c>
      <c r="B1" s="2"/>
      <c r="C1" s="2"/>
    </row>
    <row r="2" spans="1:11" ht="15" customHeight="1" x14ac:dyDescent="0.3">
      <c r="A2" s="1" t="s">
        <v>296</v>
      </c>
      <c r="B2" s="4" t="s">
        <v>8</v>
      </c>
      <c r="C2" s="2"/>
      <c r="E2" s="81" t="s">
        <v>1</v>
      </c>
      <c r="F2" s="82"/>
      <c r="G2" s="83"/>
      <c r="H2" s="6"/>
    </row>
    <row r="3" spans="1:11" ht="15" customHeight="1" x14ac:dyDescent="0.3">
      <c r="A3" s="5" t="s">
        <v>298</v>
      </c>
      <c r="B3" s="2"/>
      <c r="C3" s="2"/>
    </row>
    <row r="4" spans="1:11" ht="22.5" customHeight="1" x14ac:dyDescent="0.25"/>
    <row r="5" spans="1:11" ht="22.5" customHeight="1" x14ac:dyDescent="0.25">
      <c r="D5" s="11">
        <v>790</v>
      </c>
      <c r="E5" s="11">
        <v>791</v>
      </c>
      <c r="F5" s="11">
        <v>792</v>
      </c>
      <c r="G5" s="11">
        <v>793</v>
      </c>
      <c r="H5" s="11">
        <v>794</v>
      </c>
      <c r="I5" s="11">
        <v>795</v>
      </c>
      <c r="J5" s="11">
        <v>799</v>
      </c>
      <c r="K5" s="69"/>
    </row>
    <row r="6" spans="1:11" ht="79.5" customHeight="1" x14ac:dyDescent="0.25">
      <c r="A6" s="64" t="s">
        <v>142</v>
      </c>
      <c r="B6" s="64" t="s">
        <v>143</v>
      </c>
      <c r="C6" s="64" t="s">
        <v>144</v>
      </c>
      <c r="D6" s="8" t="s">
        <v>126</v>
      </c>
      <c r="E6" s="8" t="s">
        <v>127</v>
      </c>
      <c r="F6" s="8" t="s">
        <v>128</v>
      </c>
      <c r="G6" s="8" t="s">
        <v>129</v>
      </c>
      <c r="H6" s="8" t="s">
        <v>130</v>
      </c>
      <c r="I6" s="8" t="s">
        <v>131</v>
      </c>
      <c r="J6" s="8" t="s">
        <v>132</v>
      </c>
      <c r="K6" s="69" t="s">
        <v>296</v>
      </c>
    </row>
    <row r="7" spans="1:11" ht="12.75" customHeight="1" x14ac:dyDescent="0.3">
      <c r="A7" s="65" t="s">
        <v>146</v>
      </c>
      <c r="B7" s="21">
        <v>1020</v>
      </c>
      <c r="C7" s="66" t="s">
        <v>147</v>
      </c>
      <c r="D7" s="22">
        <f t="shared" ref="D7:J16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3">
        <f t="shared" ref="K7:K16" ca="1" si="1">+SUM(D7:J7)</f>
        <v>0</v>
      </c>
    </row>
    <row r="8" spans="1:11" ht="12.75" customHeight="1" x14ac:dyDescent="0.3">
      <c r="A8" s="65" t="s">
        <v>149</v>
      </c>
      <c r="B8" s="21">
        <v>1022</v>
      </c>
      <c r="C8" s="66" t="s">
        <v>147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3">
        <f t="shared" ca="1" si="1"/>
        <v>0</v>
      </c>
    </row>
    <row r="9" spans="1:11" ht="12.75" customHeight="1" x14ac:dyDescent="0.3">
      <c r="A9" s="65" t="s">
        <v>151</v>
      </c>
      <c r="B9" s="21">
        <v>1025</v>
      </c>
      <c r="C9" s="66" t="s">
        <v>147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3">
        <f t="shared" ca="1" si="1"/>
        <v>0</v>
      </c>
    </row>
    <row r="10" spans="1:11" ht="12.75" customHeight="1" x14ac:dyDescent="0.3">
      <c r="A10" s="65" t="s">
        <v>153</v>
      </c>
      <c r="B10" s="21">
        <v>1030</v>
      </c>
      <c r="C10" s="66" t="s">
        <v>147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3">
        <f t="shared" ca="1" si="1"/>
        <v>0</v>
      </c>
    </row>
    <row r="11" spans="1:11" ht="12.75" customHeight="1" x14ac:dyDescent="0.3">
      <c r="A11" s="65" t="s">
        <v>155</v>
      </c>
      <c r="B11" s="21">
        <v>1036</v>
      </c>
      <c r="C11" s="66" t="s">
        <v>147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3">
        <f t="shared" ca="1" si="1"/>
        <v>0</v>
      </c>
    </row>
    <row r="12" spans="1:11" ht="12.75" customHeight="1" x14ac:dyDescent="0.3">
      <c r="A12" s="65" t="s">
        <v>157</v>
      </c>
      <c r="B12" s="21">
        <v>1048</v>
      </c>
      <c r="C12" s="66" t="s">
        <v>147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3">
        <f t="shared" ca="1" si="1"/>
        <v>0</v>
      </c>
    </row>
    <row r="13" spans="1:11" ht="12.75" customHeight="1" x14ac:dyDescent="0.3">
      <c r="A13" s="65" t="s">
        <v>159</v>
      </c>
      <c r="B13" s="21">
        <v>1057</v>
      </c>
      <c r="C13" s="66" t="s">
        <v>147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3">
        <f t="shared" ca="1" si="1"/>
        <v>0</v>
      </c>
    </row>
    <row r="14" spans="1:11" ht="12.75" customHeight="1" x14ac:dyDescent="0.3">
      <c r="A14" s="65" t="s">
        <v>160</v>
      </c>
      <c r="B14" s="21">
        <v>2007</v>
      </c>
      <c r="C14" s="66" t="s">
        <v>161</v>
      </c>
      <c r="D14" s="22">
        <f t="shared" ca="1" si="0"/>
        <v>0</v>
      </c>
      <c r="E14" s="22">
        <f t="shared" ca="1" si="0"/>
        <v>1863623.8900000162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3">
        <f t="shared" ca="1" si="1"/>
        <v>1863623.8900000162</v>
      </c>
    </row>
    <row r="15" spans="1:11" ht="12.75" customHeight="1" x14ac:dyDescent="0.3">
      <c r="A15" s="65" t="s">
        <v>163</v>
      </c>
      <c r="B15" s="21">
        <v>3005</v>
      </c>
      <c r="C15" s="66" t="s">
        <v>164</v>
      </c>
      <c r="D15" s="22">
        <f t="shared" ca="1" si="0"/>
        <v>0</v>
      </c>
      <c r="E15" s="22">
        <f t="shared" ca="1" si="0"/>
        <v>3609037.919999999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3">
        <f t="shared" ca="1" si="1"/>
        <v>3609037.919999999</v>
      </c>
    </row>
    <row r="16" spans="1:11" ht="12.75" customHeight="1" x14ac:dyDescent="0.3">
      <c r="A16" s="65" t="s">
        <v>166</v>
      </c>
      <c r="B16" s="21">
        <v>3016</v>
      </c>
      <c r="C16" s="66" t="s">
        <v>164</v>
      </c>
      <c r="D16" s="22">
        <f t="shared" ca="1" si="0"/>
        <v>0</v>
      </c>
      <c r="E16" s="22">
        <f t="shared" ca="1" si="0"/>
        <v>19159859.980004501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3">
        <f t="shared" ca="1" si="1"/>
        <v>19159859.980004501</v>
      </c>
    </row>
    <row r="17" spans="1:11" ht="12.75" customHeight="1" x14ac:dyDescent="0.3">
      <c r="A17" s="67" t="s">
        <v>168</v>
      </c>
      <c r="B17" s="56">
        <v>9000</v>
      </c>
      <c r="C17" s="66" t="s">
        <v>169</v>
      </c>
      <c r="D17" s="57">
        <f t="shared" ref="D17:K17" ca="1" si="2">SUMIF($C$7:$C$16,"HD",D$7:D$16)</f>
        <v>0</v>
      </c>
      <c r="E17" s="57">
        <f t="shared" ca="1" si="2"/>
        <v>0</v>
      </c>
      <c r="F17" s="57">
        <f t="shared" ca="1" si="2"/>
        <v>0</v>
      </c>
      <c r="G17" s="57">
        <f t="shared" ca="1" si="2"/>
        <v>0</v>
      </c>
      <c r="H17" s="57">
        <f t="shared" ca="1" si="2"/>
        <v>0</v>
      </c>
      <c r="I17" s="57">
        <f t="shared" ca="1" si="2"/>
        <v>0</v>
      </c>
      <c r="J17" s="57">
        <f t="shared" ca="1" si="2"/>
        <v>0</v>
      </c>
      <c r="K17" s="57">
        <f t="shared" ca="1" si="2"/>
        <v>0</v>
      </c>
    </row>
    <row r="18" spans="1:11" ht="12.75" customHeight="1" x14ac:dyDescent="0.3">
      <c r="A18" s="67" t="s">
        <v>171</v>
      </c>
      <c r="B18" s="56">
        <v>9001</v>
      </c>
      <c r="C18" s="66" t="s">
        <v>172</v>
      </c>
      <c r="D18" s="57">
        <f t="shared" ref="D18:K18" ca="1" si="3">SUMIF($C$7:$C$16,"H",D$7:D$16)+SUMIF($C$7:$C$16,"E",D$7:D$16)</f>
        <v>0</v>
      </c>
      <c r="E18" s="57">
        <f t="shared" ca="1" si="3"/>
        <v>24632521.790004514</v>
      </c>
      <c r="F18" s="57">
        <f t="shared" ca="1" si="3"/>
        <v>0</v>
      </c>
      <c r="G18" s="57">
        <f t="shared" ca="1" si="3"/>
        <v>0</v>
      </c>
      <c r="H18" s="57">
        <f t="shared" ca="1" si="3"/>
        <v>0</v>
      </c>
      <c r="I18" s="57">
        <f t="shared" ca="1" si="3"/>
        <v>0</v>
      </c>
      <c r="J18" s="57">
        <f t="shared" ca="1" si="3"/>
        <v>0</v>
      </c>
      <c r="K18" s="57">
        <f t="shared" ca="1" si="3"/>
        <v>24632521.790004514</v>
      </c>
    </row>
    <row r="19" spans="1:11" ht="13.8" x14ac:dyDescent="0.3">
      <c r="A19" s="67" t="s">
        <v>174</v>
      </c>
      <c r="B19" s="56">
        <v>9003</v>
      </c>
      <c r="C19" s="66" t="s">
        <v>175</v>
      </c>
      <c r="D19" s="57">
        <f t="shared" ref="D19:J19" ca="1" si="4">D17+D18</f>
        <v>0</v>
      </c>
      <c r="E19" s="57">
        <f t="shared" ca="1" si="4"/>
        <v>24632521.790004514</v>
      </c>
      <c r="F19" s="57">
        <f t="shared" ca="1" si="4"/>
        <v>0</v>
      </c>
      <c r="G19" s="57">
        <f t="shared" ca="1" si="4"/>
        <v>0</v>
      </c>
      <c r="H19" s="57">
        <f t="shared" ca="1" si="4"/>
        <v>0</v>
      </c>
      <c r="I19" s="57">
        <f t="shared" ca="1" si="4"/>
        <v>0</v>
      </c>
      <c r="J19" s="57">
        <f t="shared" ca="1" si="4"/>
        <v>0</v>
      </c>
      <c r="K19" s="57">
        <f ca="1">K17+K18</f>
        <v>24632521.790004514</v>
      </c>
    </row>
  </sheetData>
  <mergeCells count="1">
    <mergeCell ref="E2:G2"/>
  </mergeCells>
  <dataValidations count="1">
    <dataValidation type="list" allowBlank="1" showInputMessage="1" showErrorMessage="1" sqref="B2" xr:uid="{C4DDB2F2-6CBB-48AF-8941-633131C8E281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DA27-4FCF-4BB2-93C0-689106B046E7}">
  <dimension ref="A1:DM22"/>
  <sheetViews>
    <sheetView showGridLines="0" zoomScale="80" zoomScaleNormal="80" workbookViewId="0">
      <pane xSplit="3" ySplit="6" topLeftCell="D7" activePane="bottomRight" state="frozen"/>
      <selection activeCell="Q134" sqref="Q134"/>
      <selection pane="topRight" activeCell="Q134" sqref="Q134"/>
      <selection pane="bottomLeft" activeCell="Q134" sqref="Q134"/>
      <selection pane="bottomRight" activeCell="D7" sqref="D7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13" width="18.6640625" style="3" customWidth="1"/>
    <col min="114" max="117" width="15.5546875" style="3" customWidth="1"/>
    <col min="118" max="118" width="14.6640625" style="3" customWidth="1"/>
    <col min="119" max="16384" width="9.3320312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8</v>
      </c>
      <c r="B2" s="2"/>
      <c r="C2" s="2"/>
    </row>
    <row r="3" spans="1:117" ht="15" customHeight="1" x14ac:dyDescent="0.3">
      <c r="A3" s="5" t="s">
        <v>298</v>
      </c>
      <c r="B3" s="2"/>
      <c r="C3" s="2"/>
    </row>
    <row r="4" spans="1:117" ht="22.5" customHeight="1" x14ac:dyDescent="0.25"/>
    <row r="5" spans="1:117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772</v>
      </c>
      <c r="BX5" s="11">
        <v>773</v>
      </c>
      <c r="BY5" s="11">
        <v>774</v>
      </c>
      <c r="BZ5" s="11">
        <v>775</v>
      </c>
      <c r="CA5" s="11">
        <v>776</v>
      </c>
      <c r="CB5" s="11">
        <v>777</v>
      </c>
      <c r="CC5" s="11">
        <v>778</v>
      </c>
      <c r="CD5" s="11">
        <v>779</v>
      </c>
      <c r="CE5" s="11">
        <v>780</v>
      </c>
      <c r="CF5" s="11">
        <v>781</v>
      </c>
      <c r="CG5" s="11">
        <v>782</v>
      </c>
      <c r="CH5" s="11">
        <v>783</v>
      </c>
      <c r="CI5" s="11">
        <v>784</v>
      </c>
      <c r="CJ5" s="11">
        <v>785</v>
      </c>
      <c r="CK5" s="11">
        <v>904</v>
      </c>
      <c r="CL5" s="11">
        <v>905</v>
      </c>
      <c r="CM5" s="11">
        <v>906</v>
      </c>
      <c r="CN5" s="11">
        <v>90601</v>
      </c>
      <c r="CO5" s="11">
        <v>90602</v>
      </c>
      <c r="CP5" s="11">
        <v>907</v>
      </c>
      <c r="CQ5" s="11">
        <v>90701</v>
      </c>
      <c r="CR5" s="11">
        <v>90702</v>
      </c>
      <c r="CS5" s="11">
        <v>786</v>
      </c>
      <c r="CT5" s="11">
        <v>789</v>
      </c>
      <c r="CU5" s="11">
        <v>798</v>
      </c>
      <c r="CV5" s="11">
        <v>790</v>
      </c>
      <c r="CW5" s="11">
        <v>791</v>
      </c>
      <c r="CX5" s="11">
        <v>792</v>
      </c>
      <c r="CY5" s="11">
        <v>793</v>
      </c>
      <c r="CZ5" s="11">
        <v>794</v>
      </c>
      <c r="DA5" s="11">
        <v>795</v>
      </c>
      <c r="DB5" s="11">
        <v>796</v>
      </c>
      <c r="DC5" s="11">
        <v>797</v>
      </c>
      <c r="DD5" s="11">
        <v>908</v>
      </c>
      <c r="DE5" s="11">
        <v>909</v>
      </c>
      <c r="DF5" s="11">
        <v>910</v>
      </c>
      <c r="DG5" s="11">
        <v>91001</v>
      </c>
      <c r="DH5" s="11">
        <v>91002</v>
      </c>
      <c r="DI5" s="11">
        <v>911</v>
      </c>
      <c r="DJ5" s="11">
        <v>91101</v>
      </c>
      <c r="DK5" s="11">
        <v>91102</v>
      </c>
      <c r="DL5" s="11">
        <v>799</v>
      </c>
      <c r="DM5" s="6"/>
    </row>
    <row r="6" spans="1:117" ht="80.099999999999994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111</v>
      </c>
      <c r="I6" s="8" t="s">
        <v>48</v>
      </c>
      <c r="J6" s="8" t="s">
        <v>14</v>
      </c>
      <c r="K6" s="8" t="s">
        <v>106</v>
      </c>
      <c r="L6" s="8" t="s">
        <v>107</v>
      </c>
      <c r="M6" s="8" t="s">
        <v>108</v>
      </c>
      <c r="N6" s="8" t="s">
        <v>99</v>
      </c>
      <c r="O6" s="8" t="s">
        <v>41</v>
      </c>
      <c r="P6" s="8" t="s">
        <v>42</v>
      </c>
      <c r="Q6" s="8" t="s">
        <v>37</v>
      </c>
      <c r="R6" s="8" t="s">
        <v>254</v>
      </c>
      <c r="S6" s="8" t="s">
        <v>75</v>
      </c>
      <c r="T6" s="8" t="s">
        <v>76</v>
      </c>
      <c r="U6" s="8" t="s">
        <v>77</v>
      </c>
      <c r="V6" s="8" t="s">
        <v>78</v>
      </c>
      <c r="W6" s="8" t="s">
        <v>30</v>
      </c>
      <c r="X6" s="8" t="s">
        <v>15</v>
      </c>
      <c r="Y6" s="8" t="s">
        <v>84</v>
      </c>
      <c r="Z6" s="8" t="s">
        <v>85</v>
      </c>
      <c r="AA6" s="8" t="s">
        <v>86</v>
      </c>
      <c r="AB6" s="8" t="s">
        <v>87</v>
      </c>
      <c r="AC6" s="8" t="s">
        <v>56</v>
      </c>
      <c r="AD6" s="8" t="s">
        <v>57</v>
      </c>
      <c r="AE6" s="8" t="s">
        <v>88</v>
      </c>
      <c r="AF6" s="8" t="s">
        <v>89</v>
      </c>
      <c r="AG6" s="8" t="s">
        <v>35</v>
      </c>
      <c r="AH6" s="8" t="s">
        <v>80</v>
      </c>
      <c r="AI6" s="8" t="s">
        <v>16</v>
      </c>
      <c r="AJ6" s="8" t="s">
        <v>255</v>
      </c>
      <c r="AK6" s="8" t="s">
        <v>91</v>
      </c>
      <c r="AL6" s="8" t="s">
        <v>92</v>
      </c>
      <c r="AM6" s="8" t="s">
        <v>93</v>
      </c>
      <c r="AN6" s="8" t="s">
        <v>94</v>
      </c>
      <c r="AO6" s="8" t="s">
        <v>82</v>
      </c>
      <c r="AP6" s="8" t="s">
        <v>109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100</v>
      </c>
      <c r="AZ6" s="8" t="s">
        <v>101</v>
      </c>
      <c r="BA6" s="8" t="s">
        <v>102</v>
      </c>
      <c r="BB6" s="8" t="s">
        <v>112</v>
      </c>
      <c r="BC6" s="8" t="s">
        <v>113</v>
      </c>
      <c r="BD6" s="8" t="s">
        <v>17</v>
      </c>
      <c r="BE6" s="8" t="s">
        <v>18</v>
      </c>
      <c r="BF6" s="8" t="s">
        <v>114</v>
      </c>
      <c r="BG6" s="8" t="s">
        <v>115</v>
      </c>
      <c r="BH6" s="8" t="s">
        <v>116</v>
      </c>
      <c r="BI6" s="8" t="s">
        <v>103</v>
      </c>
      <c r="BJ6" s="8" t="s">
        <v>104</v>
      </c>
      <c r="BK6" s="8" t="s">
        <v>117</v>
      </c>
      <c r="BL6" s="8" t="s">
        <v>118</v>
      </c>
      <c r="BM6" s="8" t="s">
        <v>119</v>
      </c>
      <c r="BN6" s="8" t="s">
        <v>121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95</v>
      </c>
      <c r="BU6" s="8" t="s">
        <v>256</v>
      </c>
      <c r="BV6" s="8" t="s">
        <v>97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73</v>
      </c>
      <c r="CI6" s="8" t="s">
        <v>20</v>
      </c>
      <c r="CJ6" s="8" t="s">
        <v>21</v>
      </c>
      <c r="CK6" s="8" t="s">
        <v>22</v>
      </c>
      <c r="CL6" s="8" t="s">
        <v>23</v>
      </c>
      <c r="CM6" s="8" t="s">
        <v>24</v>
      </c>
      <c r="CN6" s="8" t="s">
        <v>25</v>
      </c>
      <c r="CO6" s="8" t="s">
        <v>26</v>
      </c>
      <c r="CP6" s="8" t="s">
        <v>27</v>
      </c>
      <c r="CQ6" s="8" t="s">
        <v>25</v>
      </c>
      <c r="CR6" s="8" t="s">
        <v>26</v>
      </c>
      <c r="CS6" s="8" t="s">
        <v>28</v>
      </c>
      <c r="CT6" s="8" t="s">
        <v>123</v>
      </c>
      <c r="CU6" s="8" t="s">
        <v>124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131</v>
      </c>
      <c r="DB6" s="8" t="s">
        <v>20</v>
      </c>
      <c r="DC6" s="8" t="s">
        <v>21</v>
      </c>
      <c r="DD6" s="8" t="s">
        <v>22</v>
      </c>
      <c r="DE6" s="8" t="s">
        <v>23</v>
      </c>
      <c r="DF6" s="8" t="s">
        <v>24</v>
      </c>
      <c r="DG6" s="8" t="s">
        <v>25</v>
      </c>
      <c r="DH6" s="8" t="s">
        <v>26</v>
      </c>
      <c r="DI6" s="8" t="s">
        <v>27</v>
      </c>
      <c r="DJ6" s="8" t="s">
        <v>25</v>
      </c>
      <c r="DK6" s="8" t="s">
        <v>26</v>
      </c>
      <c r="DL6" s="8" t="s">
        <v>132</v>
      </c>
      <c r="DM6" s="69" t="s">
        <v>297</v>
      </c>
    </row>
    <row r="7" spans="1:117" ht="12.75" customHeight="1" x14ac:dyDescent="0.3">
      <c r="A7" s="65" t="s">
        <v>146</v>
      </c>
      <c r="B7" s="21">
        <v>1020</v>
      </c>
      <c r="C7" s="66" t="s">
        <v>147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3">
        <v>0</v>
      </c>
      <c r="CK7" s="22">
        <v>0</v>
      </c>
      <c r="CL7" s="22">
        <v>0</v>
      </c>
      <c r="CM7" s="23">
        <v>0</v>
      </c>
      <c r="CN7" s="22">
        <v>0</v>
      </c>
      <c r="CO7" s="22">
        <v>0</v>
      </c>
      <c r="CP7" s="23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2">
        <v>0</v>
      </c>
      <c r="DC7" s="23">
        <v>0</v>
      </c>
      <c r="DD7" s="22">
        <v>0</v>
      </c>
      <c r="DE7" s="22">
        <v>0</v>
      </c>
      <c r="DF7" s="23">
        <v>0</v>
      </c>
      <c r="DG7" s="22">
        <v>0</v>
      </c>
      <c r="DH7" s="22">
        <v>0</v>
      </c>
      <c r="DI7" s="23">
        <v>0</v>
      </c>
      <c r="DJ7" s="22">
        <v>0</v>
      </c>
      <c r="DK7" s="22">
        <v>0</v>
      </c>
      <c r="DL7" s="22">
        <v>0</v>
      </c>
      <c r="DM7" s="22">
        <v>0</v>
      </c>
    </row>
    <row r="8" spans="1:117" ht="12.75" customHeight="1" x14ac:dyDescent="0.3">
      <c r="A8" s="65" t="s">
        <v>149</v>
      </c>
      <c r="B8" s="21">
        <v>1022</v>
      </c>
      <c r="C8" s="66" t="s">
        <v>147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3">
        <v>0</v>
      </c>
      <c r="CK8" s="22">
        <v>0</v>
      </c>
      <c r="CL8" s="22">
        <v>0</v>
      </c>
      <c r="CM8" s="23">
        <v>0</v>
      </c>
      <c r="CN8" s="22">
        <v>0</v>
      </c>
      <c r="CO8" s="22">
        <v>0</v>
      </c>
      <c r="CP8" s="23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2">
        <v>0</v>
      </c>
      <c r="DC8" s="23">
        <v>0</v>
      </c>
      <c r="DD8" s="22">
        <v>0</v>
      </c>
      <c r="DE8" s="22">
        <v>0</v>
      </c>
      <c r="DF8" s="23">
        <v>0</v>
      </c>
      <c r="DG8" s="22">
        <v>0</v>
      </c>
      <c r="DH8" s="22">
        <v>0</v>
      </c>
      <c r="DI8" s="23">
        <v>0</v>
      </c>
      <c r="DJ8" s="22">
        <v>0</v>
      </c>
      <c r="DK8" s="22">
        <v>0</v>
      </c>
      <c r="DL8" s="22">
        <v>0</v>
      </c>
      <c r="DM8" s="22">
        <v>0</v>
      </c>
    </row>
    <row r="9" spans="1:117" ht="12.75" customHeight="1" x14ac:dyDescent="0.3">
      <c r="A9" s="65" t="s">
        <v>151</v>
      </c>
      <c r="B9" s="21">
        <v>1025</v>
      </c>
      <c r="C9" s="66" t="s">
        <v>147</v>
      </c>
      <c r="D9" s="23">
        <v>30760491.359999958</v>
      </c>
      <c r="E9" s="22">
        <v>436861.55</v>
      </c>
      <c r="F9" s="22">
        <v>6761564.1599999601</v>
      </c>
      <c r="G9" s="22">
        <v>23562065.649999999</v>
      </c>
      <c r="H9" s="22">
        <v>776040.4</v>
      </c>
      <c r="I9" s="22">
        <v>629448.9</v>
      </c>
      <c r="J9" s="22">
        <v>141389.93</v>
      </c>
      <c r="K9" s="22">
        <v>0</v>
      </c>
      <c r="L9" s="22">
        <v>0</v>
      </c>
      <c r="M9" s="22">
        <v>0</v>
      </c>
      <c r="N9" s="22">
        <v>0</v>
      </c>
      <c r="O9" s="22">
        <v>10136045.68</v>
      </c>
      <c r="P9" s="22">
        <v>0</v>
      </c>
      <c r="Q9" s="22">
        <v>31973.94</v>
      </c>
      <c r="R9" s="22">
        <v>0</v>
      </c>
      <c r="S9" s="22">
        <v>0</v>
      </c>
      <c r="T9" s="22">
        <v>245419488.75573599</v>
      </c>
      <c r="U9" s="22">
        <v>9824976.3599999994</v>
      </c>
      <c r="V9" s="22">
        <v>2365597.3099999898</v>
      </c>
      <c r="W9" s="22">
        <v>33655060.800000101</v>
      </c>
      <c r="X9" s="22">
        <v>0</v>
      </c>
      <c r="Y9" s="22">
        <v>3393630.8699999996</v>
      </c>
      <c r="Z9" s="22">
        <v>25955153.449999999</v>
      </c>
      <c r="AA9" s="22">
        <v>0</v>
      </c>
      <c r="AB9" s="22">
        <v>0</v>
      </c>
      <c r="AC9" s="22">
        <v>285728.32000001299</v>
      </c>
      <c r="AD9" s="22">
        <v>886861.15000000095</v>
      </c>
      <c r="AE9" s="22">
        <v>0</v>
      </c>
      <c r="AF9" s="22">
        <v>251353.48</v>
      </c>
      <c r="AG9" s="22">
        <v>0</v>
      </c>
      <c r="AH9" s="22">
        <v>0</v>
      </c>
      <c r="AI9" s="22">
        <v>0</v>
      </c>
      <c r="AJ9" s="22">
        <v>3203252.6388021898</v>
      </c>
      <c r="AK9" s="22">
        <v>0</v>
      </c>
      <c r="AL9" s="22">
        <v>0</v>
      </c>
      <c r="AM9" s="22">
        <v>397588.68</v>
      </c>
      <c r="AN9" s="22">
        <v>127126.48</v>
      </c>
      <c r="AO9" s="22">
        <v>0</v>
      </c>
      <c r="AP9" s="22">
        <v>788410.71</v>
      </c>
      <c r="AQ9" s="22">
        <v>0</v>
      </c>
      <c r="AR9" s="22">
        <v>0</v>
      </c>
      <c r="AS9" s="22">
        <v>0</v>
      </c>
      <c r="AT9" s="22">
        <v>106922287.56999999</v>
      </c>
      <c r="AU9" s="22">
        <v>4793471.1899999902</v>
      </c>
      <c r="AV9" s="22">
        <v>4793368.5399999898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5534505.51000001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116792.91</v>
      </c>
      <c r="BO9" s="22">
        <v>0</v>
      </c>
      <c r="BP9" s="22">
        <v>30789016.779999699</v>
      </c>
      <c r="BQ9" s="22">
        <v>0</v>
      </c>
      <c r="BR9" s="22">
        <v>5017022.2200000007</v>
      </c>
      <c r="BS9" s="22">
        <v>8509224.0499999207</v>
      </c>
      <c r="BT9" s="22">
        <v>0</v>
      </c>
      <c r="BU9" s="22">
        <v>0</v>
      </c>
      <c r="BV9" s="22">
        <v>0</v>
      </c>
      <c r="BW9" s="22">
        <v>0</v>
      </c>
      <c r="BX9" s="22">
        <v>4540436.5040499996</v>
      </c>
      <c r="BY9" s="22">
        <v>0</v>
      </c>
      <c r="BZ9" s="22">
        <v>0</v>
      </c>
      <c r="CA9" s="22">
        <v>43361658.165200002</v>
      </c>
      <c r="CB9" s="22">
        <v>1054709220.6288</v>
      </c>
      <c r="CC9" s="22">
        <v>7063923.75765</v>
      </c>
      <c r="CD9" s="22">
        <v>499996404.42085004</v>
      </c>
      <c r="CE9" s="22">
        <v>0</v>
      </c>
      <c r="CF9" s="22">
        <v>0</v>
      </c>
      <c r="CG9" s="22">
        <v>11816362.789100001</v>
      </c>
      <c r="CH9" s="22">
        <v>81618850.375700012</v>
      </c>
      <c r="CI9" s="22">
        <v>6516</v>
      </c>
      <c r="CJ9" s="23">
        <v>171013049.399997</v>
      </c>
      <c r="CK9" s="22">
        <v>3500</v>
      </c>
      <c r="CL9" s="22">
        <v>0</v>
      </c>
      <c r="CM9" s="23">
        <v>158591436.65999699</v>
      </c>
      <c r="CN9" s="22">
        <v>0</v>
      </c>
      <c r="CO9" s="22">
        <v>158591436.65999699</v>
      </c>
      <c r="CP9" s="23">
        <v>12418112.74</v>
      </c>
      <c r="CQ9" s="22">
        <v>590132.81999999995</v>
      </c>
      <c r="CR9" s="22">
        <v>11827979.92</v>
      </c>
      <c r="CS9" s="22">
        <v>105168.22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3">
        <v>0</v>
      </c>
      <c r="DD9" s="22">
        <v>0</v>
      </c>
      <c r="DE9" s="22">
        <v>0</v>
      </c>
      <c r="DF9" s="23">
        <v>0</v>
      </c>
      <c r="DG9" s="22">
        <v>0</v>
      </c>
      <c r="DH9" s="22">
        <v>0</v>
      </c>
      <c r="DI9" s="23">
        <v>0</v>
      </c>
      <c r="DJ9" s="22">
        <v>0</v>
      </c>
      <c r="DK9" s="22">
        <v>0</v>
      </c>
      <c r="DL9" s="22">
        <v>0</v>
      </c>
      <c r="DM9" s="22">
        <v>2409736898.2458844</v>
      </c>
    </row>
    <row r="10" spans="1:117" ht="12.75" customHeight="1" x14ac:dyDescent="0.3">
      <c r="A10" s="65" t="s">
        <v>153</v>
      </c>
      <c r="B10" s="21">
        <v>1030</v>
      </c>
      <c r="C10" s="66" t="s">
        <v>147</v>
      </c>
      <c r="D10" s="23">
        <v>74656.63</v>
      </c>
      <c r="E10" s="22">
        <v>66033.95</v>
      </c>
      <c r="F10" s="22">
        <v>8622.68</v>
      </c>
      <c r="G10" s="22">
        <v>0</v>
      </c>
      <c r="H10" s="22">
        <v>0</v>
      </c>
      <c r="I10" s="22">
        <v>516118.74</v>
      </c>
      <c r="J10" s="22">
        <v>0</v>
      </c>
      <c r="K10" s="22">
        <v>1996245.51</v>
      </c>
      <c r="L10" s="22">
        <v>0</v>
      </c>
      <c r="M10" s="22">
        <v>0</v>
      </c>
      <c r="N10" s="22">
        <v>0</v>
      </c>
      <c r="O10" s="22">
        <v>700</v>
      </c>
      <c r="P10" s="22">
        <v>18812916.32</v>
      </c>
      <c r="Q10" s="22">
        <v>0</v>
      </c>
      <c r="R10" s="22">
        <v>0</v>
      </c>
      <c r="S10" s="22">
        <v>0</v>
      </c>
      <c r="T10" s="22">
        <v>3459584.44</v>
      </c>
      <c r="U10" s="22">
        <v>0</v>
      </c>
      <c r="V10" s="22">
        <v>1699946.26</v>
      </c>
      <c r="W10" s="22">
        <v>6538992.0700000003</v>
      </c>
      <c r="X10" s="22">
        <v>0</v>
      </c>
      <c r="Y10" s="22">
        <v>13369.95</v>
      </c>
      <c r="Z10" s="22">
        <v>6947.69</v>
      </c>
      <c r="AA10" s="22">
        <v>0</v>
      </c>
      <c r="AB10" s="22">
        <v>0</v>
      </c>
      <c r="AC10" s="22">
        <v>834.39</v>
      </c>
      <c r="AD10" s="22">
        <v>1350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240098.73</v>
      </c>
      <c r="AN10" s="22">
        <v>0</v>
      </c>
      <c r="AO10" s="22">
        <v>0</v>
      </c>
      <c r="AP10" s="22">
        <v>4798.68</v>
      </c>
      <c r="AQ10" s="22">
        <v>0</v>
      </c>
      <c r="AR10" s="22">
        <v>0</v>
      </c>
      <c r="AS10" s="22">
        <v>0</v>
      </c>
      <c r="AT10" s="22">
        <v>6550450.3600000003</v>
      </c>
      <c r="AU10" s="22">
        <v>1008.91</v>
      </c>
      <c r="AV10" s="22">
        <v>1351.73</v>
      </c>
      <c r="AW10" s="22">
        <v>0</v>
      </c>
      <c r="AX10" s="22">
        <v>1335.35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546819.65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48859.98</v>
      </c>
      <c r="BO10" s="22">
        <v>0</v>
      </c>
      <c r="BP10" s="22">
        <v>404.27</v>
      </c>
      <c r="BQ10" s="22">
        <v>0</v>
      </c>
      <c r="BR10" s="22">
        <v>0</v>
      </c>
      <c r="BS10" s="22">
        <v>344055.76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37409.550000000003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16900</v>
      </c>
      <c r="CJ10" s="23">
        <v>707461434.71000004</v>
      </c>
      <c r="CK10" s="22">
        <v>0</v>
      </c>
      <c r="CL10" s="22">
        <v>0</v>
      </c>
      <c r="CM10" s="23">
        <v>2132801.2200000002</v>
      </c>
      <c r="CN10" s="22">
        <v>0</v>
      </c>
      <c r="CO10" s="22">
        <v>2132801.2200000002</v>
      </c>
      <c r="CP10" s="23">
        <v>705328633.49000001</v>
      </c>
      <c r="CQ10" s="22">
        <v>0</v>
      </c>
      <c r="CR10" s="22">
        <v>705328633.49000001</v>
      </c>
      <c r="CS10" s="22">
        <v>832767.66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3">
        <v>0</v>
      </c>
      <c r="DD10" s="22">
        <v>0</v>
      </c>
      <c r="DE10" s="22">
        <v>0</v>
      </c>
      <c r="DF10" s="23">
        <v>0</v>
      </c>
      <c r="DG10" s="22">
        <v>0</v>
      </c>
      <c r="DH10" s="22">
        <v>0</v>
      </c>
      <c r="DI10" s="23">
        <v>0</v>
      </c>
      <c r="DJ10" s="22">
        <v>0</v>
      </c>
      <c r="DK10" s="22">
        <v>0</v>
      </c>
      <c r="DL10" s="22">
        <v>0</v>
      </c>
      <c r="DM10" s="22">
        <v>749209357.34000063</v>
      </c>
    </row>
    <row r="11" spans="1:117" ht="12.75" customHeight="1" x14ac:dyDescent="0.3">
      <c r="A11" s="65" t="s">
        <v>155</v>
      </c>
      <c r="B11" s="21">
        <v>1036</v>
      </c>
      <c r="C11" s="66" t="s">
        <v>147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3">
        <v>0</v>
      </c>
      <c r="CK11" s="22">
        <v>0</v>
      </c>
      <c r="CL11" s="22">
        <v>0</v>
      </c>
      <c r="CM11" s="23">
        <v>0</v>
      </c>
      <c r="CN11" s="22">
        <v>0</v>
      </c>
      <c r="CO11" s="22">
        <v>0</v>
      </c>
      <c r="CP11" s="23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3">
        <v>0</v>
      </c>
      <c r="DD11" s="22">
        <v>0</v>
      </c>
      <c r="DE11" s="22">
        <v>0</v>
      </c>
      <c r="DF11" s="23">
        <v>0</v>
      </c>
      <c r="DG11" s="22">
        <v>0</v>
      </c>
      <c r="DH11" s="22">
        <v>0</v>
      </c>
      <c r="DI11" s="23">
        <v>0</v>
      </c>
      <c r="DJ11" s="22">
        <v>0</v>
      </c>
      <c r="DK11" s="22">
        <v>0</v>
      </c>
      <c r="DL11" s="22">
        <v>0</v>
      </c>
      <c r="DM11" s="22">
        <v>0</v>
      </c>
    </row>
    <row r="12" spans="1:117" ht="12.75" customHeight="1" x14ac:dyDescent="0.3">
      <c r="A12" s="65" t="s">
        <v>157</v>
      </c>
      <c r="B12" s="21">
        <v>1048</v>
      </c>
      <c r="C12" s="66" t="s">
        <v>147</v>
      </c>
      <c r="D12" s="23">
        <v>80264.590000000055</v>
      </c>
      <c r="E12" s="22">
        <v>37458.580000000009</v>
      </c>
      <c r="F12" s="22">
        <v>3118.1800000000003</v>
      </c>
      <c r="G12" s="22">
        <v>39687.830000000038</v>
      </c>
      <c r="H12" s="22">
        <v>0</v>
      </c>
      <c r="I12" s="22">
        <v>223970.41999999995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-5992.86</v>
      </c>
      <c r="P12" s="22">
        <v>0</v>
      </c>
      <c r="Q12" s="22">
        <v>85360.36</v>
      </c>
      <c r="R12" s="22">
        <v>0</v>
      </c>
      <c r="S12" s="22">
        <v>0</v>
      </c>
      <c r="T12" s="22">
        <v>296996208.14999998</v>
      </c>
      <c r="U12" s="22">
        <v>57373612.490000002</v>
      </c>
      <c r="V12" s="22">
        <v>956023.73000000021</v>
      </c>
      <c r="W12" s="22">
        <v>29694789.750000048</v>
      </c>
      <c r="X12" s="22">
        <v>0</v>
      </c>
      <c r="Y12" s="22">
        <v>169.35000000000036</v>
      </c>
      <c r="Z12" s="22">
        <v>823.07999999999902</v>
      </c>
      <c r="AA12" s="22">
        <v>0</v>
      </c>
      <c r="AB12" s="22">
        <v>0</v>
      </c>
      <c r="AC12" s="22">
        <v>3966.2200000000016</v>
      </c>
      <c r="AD12" s="22">
        <v>694.5999999999998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2294931.16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62.56</v>
      </c>
      <c r="AQ12" s="22">
        <v>0</v>
      </c>
      <c r="AR12" s="22">
        <v>0</v>
      </c>
      <c r="AS12" s="22">
        <v>0</v>
      </c>
      <c r="AT12" s="22">
        <v>1413686.5099999993</v>
      </c>
      <c r="AU12" s="22">
        <v>117007.57000000008</v>
      </c>
      <c r="AV12" s="22">
        <v>945.24000000000035</v>
      </c>
      <c r="AW12" s="22">
        <v>0</v>
      </c>
      <c r="AX12" s="22">
        <v>6580.5900000000029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215785.09000000026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-1.4500000000000113</v>
      </c>
      <c r="BM12" s="22">
        <v>0</v>
      </c>
      <c r="BN12" s="22">
        <v>73663.72</v>
      </c>
      <c r="BO12" s="22">
        <v>0</v>
      </c>
      <c r="BP12" s="22">
        <v>4055.8300000000004</v>
      </c>
      <c r="BQ12" s="22">
        <v>0</v>
      </c>
      <c r="BR12" s="22">
        <v>-155.89000000000001</v>
      </c>
      <c r="BS12" s="22">
        <v>258638.33000000028</v>
      </c>
      <c r="BT12" s="22">
        <v>0</v>
      </c>
      <c r="BU12" s="22">
        <v>0</v>
      </c>
      <c r="BV12" s="22">
        <v>0</v>
      </c>
      <c r="BW12" s="22">
        <v>0</v>
      </c>
      <c r="BX12" s="22">
        <v>2266029.85</v>
      </c>
      <c r="BY12" s="22">
        <v>0</v>
      </c>
      <c r="BZ12" s="22">
        <v>0</v>
      </c>
      <c r="CA12" s="22">
        <v>21824883.07</v>
      </c>
      <c r="CB12" s="22">
        <v>542568576.75999999</v>
      </c>
      <c r="CC12" s="22">
        <v>3472290.9</v>
      </c>
      <c r="CD12" s="22">
        <v>226158298.41999999</v>
      </c>
      <c r="CE12" s="22">
        <v>0</v>
      </c>
      <c r="CF12" s="22">
        <v>0</v>
      </c>
      <c r="CG12" s="22">
        <v>5900835.5800000001</v>
      </c>
      <c r="CH12" s="22">
        <v>40470240.439999998</v>
      </c>
      <c r="CI12" s="22">
        <v>0</v>
      </c>
      <c r="CJ12" s="23">
        <v>88740935.439999998</v>
      </c>
      <c r="CK12" s="22">
        <v>0</v>
      </c>
      <c r="CL12" s="22">
        <v>0</v>
      </c>
      <c r="CM12" s="23">
        <v>35423357.170000002</v>
      </c>
      <c r="CN12" s="22">
        <v>0</v>
      </c>
      <c r="CO12" s="22">
        <v>35423357.170000002</v>
      </c>
      <c r="CP12" s="23">
        <v>53317578.270000003</v>
      </c>
      <c r="CQ12" s="22">
        <v>0</v>
      </c>
      <c r="CR12" s="22">
        <v>53317578.270000003</v>
      </c>
      <c r="CS12" s="22">
        <v>68980.28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3">
        <v>0</v>
      </c>
      <c r="DD12" s="22">
        <v>0</v>
      </c>
      <c r="DE12" s="22">
        <v>0</v>
      </c>
      <c r="DF12" s="23">
        <v>0</v>
      </c>
      <c r="DG12" s="22">
        <v>0</v>
      </c>
      <c r="DH12" s="22">
        <v>0</v>
      </c>
      <c r="DI12" s="23">
        <v>0</v>
      </c>
      <c r="DJ12" s="22">
        <v>0</v>
      </c>
      <c r="DK12" s="22">
        <v>0</v>
      </c>
      <c r="DL12" s="22">
        <v>0</v>
      </c>
      <c r="DM12" s="22">
        <v>1321266159.8800001</v>
      </c>
    </row>
    <row r="13" spans="1:117" ht="12.75" customHeight="1" x14ac:dyDescent="0.3">
      <c r="A13" s="65" t="s">
        <v>159</v>
      </c>
      <c r="B13" s="21">
        <v>1057</v>
      </c>
      <c r="C13" s="66" t="s">
        <v>147</v>
      </c>
      <c r="D13" s="23">
        <v>8027.4399999999987</v>
      </c>
      <c r="E13" s="22">
        <v>0</v>
      </c>
      <c r="F13" s="22">
        <v>8027.4399999999987</v>
      </c>
      <c r="G13" s="22">
        <v>0</v>
      </c>
      <c r="H13" s="22">
        <v>0</v>
      </c>
      <c r="I13" s="22">
        <v>5451.08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-1121.26</v>
      </c>
      <c r="W13" s="22">
        <v>-6929.2199999999966</v>
      </c>
      <c r="X13" s="22">
        <v>0</v>
      </c>
      <c r="Y13" s="22">
        <v>0</v>
      </c>
      <c r="Z13" s="22">
        <v>55.81</v>
      </c>
      <c r="AA13" s="22">
        <v>0</v>
      </c>
      <c r="AB13" s="22">
        <v>0</v>
      </c>
      <c r="AC13" s="22">
        <v>150.29999999999998</v>
      </c>
      <c r="AD13" s="22">
        <v>-1.55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2537321.5299999998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54974.49</v>
      </c>
      <c r="AU13" s="22">
        <v>1875.29</v>
      </c>
      <c r="AV13" s="22">
        <v>2147.23</v>
      </c>
      <c r="AW13" s="22">
        <v>0</v>
      </c>
      <c r="AX13" s="22">
        <v>669.34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-36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473.08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3">
        <v>0</v>
      </c>
      <c r="CK13" s="22">
        <v>0</v>
      </c>
      <c r="CL13" s="22">
        <v>0</v>
      </c>
      <c r="CM13" s="23">
        <v>0</v>
      </c>
      <c r="CN13" s="22">
        <v>0</v>
      </c>
      <c r="CO13" s="22">
        <v>0</v>
      </c>
      <c r="CP13" s="23">
        <v>0</v>
      </c>
      <c r="CQ13" s="22">
        <v>0</v>
      </c>
      <c r="CR13" s="22">
        <v>0</v>
      </c>
      <c r="CS13" s="22">
        <v>8508.3800000000028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3">
        <v>0</v>
      </c>
      <c r="DD13" s="22">
        <v>0</v>
      </c>
      <c r="DE13" s="22">
        <v>0</v>
      </c>
      <c r="DF13" s="23">
        <v>0</v>
      </c>
      <c r="DG13" s="22">
        <v>0</v>
      </c>
      <c r="DH13" s="22">
        <v>0</v>
      </c>
      <c r="DI13" s="23">
        <v>0</v>
      </c>
      <c r="DJ13" s="22">
        <v>0</v>
      </c>
      <c r="DK13" s="22">
        <v>0</v>
      </c>
      <c r="DL13" s="22">
        <v>0</v>
      </c>
      <c r="DM13" s="22">
        <v>2611565.94</v>
      </c>
    </row>
    <row r="14" spans="1:117" ht="12.75" customHeight="1" x14ac:dyDescent="0.3">
      <c r="A14" s="65" t="s">
        <v>160</v>
      </c>
      <c r="B14" s="21">
        <v>2007</v>
      </c>
      <c r="C14" s="66" t="s">
        <v>161</v>
      </c>
      <c r="D14" s="23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3">
        <v>0</v>
      </c>
      <c r="CK14" s="22">
        <v>0</v>
      </c>
      <c r="CL14" s="22">
        <v>0</v>
      </c>
      <c r="CM14" s="23">
        <v>0</v>
      </c>
      <c r="CN14" s="22">
        <v>0</v>
      </c>
      <c r="CO14" s="22">
        <v>0</v>
      </c>
      <c r="CP14" s="23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</v>
      </c>
      <c r="CW14" s="22">
        <v>1863623.8900000162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3">
        <v>0</v>
      </c>
      <c r="DD14" s="22">
        <v>0</v>
      </c>
      <c r="DE14" s="22">
        <v>0</v>
      </c>
      <c r="DF14" s="23">
        <v>0</v>
      </c>
      <c r="DG14" s="22">
        <v>0</v>
      </c>
      <c r="DH14" s="22">
        <v>0</v>
      </c>
      <c r="DI14" s="23">
        <v>0</v>
      </c>
      <c r="DJ14" s="22">
        <v>0</v>
      </c>
      <c r="DK14" s="22">
        <v>0</v>
      </c>
      <c r="DL14" s="22">
        <v>0</v>
      </c>
      <c r="DM14" s="22">
        <v>1863623.8900000162</v>
      </c>
    </row>
    <row r="15" spans="1:117" ht="12.75" customHeight="1" x14ac:dyDescent="0.3">
      <c r="A15" s="65" t="s">
        <v>163</v>
      </c>
      <c r="B15" s="21">
        <v>3005</v>
      </c>
      <c r="C15" s="66" t="s">
        <v>164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3">
        <v>0</v>
      </c>
      <c r="CK15" s="22">
        <v>0</v>
      </c>
      <c r="CL15" s="22">
        <v>0</v>
      </c>
      <c r="CM15" s="23">
        <v>0</v>
      </c>
      <c r="CN15" s="22">
        <v>0</v>
      </c>
      <c r="CO15" s="22">
        <v>0</v>
      </c>
      <c r="CP15" s="23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3609037.919999999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3">
        <v>0</v>
      </c>
      <c r="DD15" s="22">
        <v>0</v>
      </c>
      <c r="DE15" s="22">
        <v>0</v>
      </c>
      <c r="DF15" s="23">
        <v>0</v>
      </c>
      <c r="DG15" s="22">
        <v>0</v>
      </c>
      <c r="DH15" s="22">
        <v>0</v>
      </c>
      <c r="DI15" s="23">
        <v>0</v>
      </c>
      <c r="DJ15" s="22">
        <v>0</v>
      </c>
      <c r="DK15" s="22">
        <v>0</v>
      </c>
      <c r="DL15" s="22">
        <v>0</v>
      </c>
      <c r="DM15" s="22">
        <v>3609037.919999999</v>
      </c>
    </row>
    <row r="16" spans="1:117" ht="12.75" customHeight="1" x14ac:dyDescent="0.3">
      <c r="A16" s="65" t="s">
        <v>166</v>
      </c>
      <c r="B16" s="21">
        <v>3016</v>
      </c>
      <c r="C16" s="66" t="s">
        <v>164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1673216.9899998601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3">
        <v>1000498232.6200106</v>
      </c>
      <c r="CK16" s="22">
        <v>0</v>
      </c>
      <c r="CL16" s="22">
        <v>0</v>
      </c>
      <c r="CM16" s="23">
        <v>33596142.599999957</v>
      </c>
      <c r="CN16" s="22">
        <v>219237.21000000002</v>
      </c>
      <c r="CO16" s="22">
        <v>33376905.38999996</v>
      </c>
      <c r="CP16" s="23">
        <v>966902090.02001071</v>
      </c>
      <c r="CQ16" s="22">
        <v>619049.54999999981</v>
      </c>
      <c r="CR16" s="22">
        <v>966283040.47001076</v>
      </c>
      <c r="CS16" s="22">
        <v>74584.409999999931</v>
      </c>
      <c r="CT16" s="22">
        <v>0</v>
      </c>
      <c r="CU16" s="22">
        <v>0</v>
      </c>
      <c r="CV16" s="22">
        <v>0</v>
      </c>
      <c r="CW16" s="22">
        <v>19159859.980004501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3">
        <v>0</v>
      </c>
      <c r="DD16" s="22">
        <v>0</v>
      </c>
      <c r="DE16" s="22">
        <v>0</v>
      </c>
      <c r="DF16" s="23">
        <v>0</v>
      </c>
      <c r="DG16" s="22">
        <v>0</v>
      </c>
      <c r="DH16" s="22">
        <v>0</v>
      </c>
      <c r="DI16" s="23">
        <v>0</v>
      </c>
      <c r="DJ16" s="22">
        <v>0</v>
      </c>
      <c r="DK16" s="22">
        <v>0</v>
      </c>
      <c r="DL16" s="22">
        <v>0</v>
      </c>
      <c r="DM16" s="22">
        <v>1021405894.0000148</v>
      </c>
    </row>
    <row r="17" spans="1:117" ht="12.75" customHeight="1" x14ac:dyDescent="0.3">
      <c r="A17" s="67" t="s">
        <v>168</v>
      </c>
      <c r="B17" s="56">
        <v>9000</v>
      </c>
      <c r="C17" s="66" t="s">
        <v>169</v>
      </c>
      <c r="D17" s="57">
        <v>30923440.019999959</v>
      </c>
      <c r="E17" s="57">
        <v>540354.07999999996</v>
      </c>
      <c r="F17" s="57">
        <v>6781332.4599999599</v>
      </c>
      <c r="G17" s="57">
        <v>23601753.479999997</v>
      </c>
      <c r="H17" s="57">
        <v>776040.4</v>
      </c>
      <c r="I17" s="57">
        <v>1374989.1400000001</v>
      </c>
      <c r="J17" s="57">
        <v>141389.93</v>
      </c>
      <c r="K17" s="57">
        <v>1996245.51</v>
      </c>
      <c r="L17" s="57">
        <v>0</v>
      </c>
      <c r="M17" s="57">
        <v>0</v>
      </c>
      <c r="N17" s="57">
        <v>0</v>
      </c>
      <c r="O17" s="57">
        <v>10130752.82</v>
      </c>
      <c r="P17" s="57">
        <v>18812916.32</v>
      </c>
      <c r="Q17" s="57">
        <v>117334.3</v>
      </c>
      <c r="R17" s="57">
        <v>0</v>
      </c>
      <c r="S17" s="57">
        <v>0</v>
      </c>
      <c r="T17" s="57">
        <v>545875281.34573603</v>
      </c>
      <c r="U17" s="57">
        <v>67198588.849999994</v>
      </c>
      <c r="V17" s="57">
        <v>5020446.0399999907</v>
      </c>
      <c r="W17" s="57">
        <v>69881913.400000155</v>
      </c>
      <c r="X17" s="57">
        <v>0</v>
      </c>
      <c r="Y17" s="57">
        <v>3407170.17</v>
      </c>
      <c r="Z17" s="57">
        <v>25962980.029999997</v>
      </c>
      <c r="AA17" s="57">
        <v>0</v>
      </c>
      <c r="AB17" s="57">
        <v>0</v>
      </c>
      <c r="AC17" s="57">
        <v>290679.23000001302</v>
      </c>
      <c r="AD17" s="57">
        <v>888904.20000000088</v>
      </c>
      <c r="AE17" s="57">
        <v>0</v>
      </c>
      <c r="AF17" s="57">
        <v>251353.48</v>
      </c>
      <c r="AG17" s="57">
        <v>0</v>
      </c>
      <c r="AH17" s="57">
        <v>0</v>
      </c>
      <c r="AI17" s="57">
        <v>0</v>
      </c>
      <c r="AJ17" s="57">
        <v>8035505.3288021889</v>
      </c>
      <c r="AK17" s="57">
        <v>0</v>
      </c>
      <c r="AL17" s="57">
        <v>0</v>
      </c>
      <c r="AM17" s="57">
        <v>637687.41</v>
      </c>
      <c r="AN17" s="57">
        <v>127126.48</v>
      </c>
      <c r="AO17" s="57">
        <v>0</v>
      </c>
      <c r="AP17" s="57">
        <v>793271.95000000007</v>
      </c>
      <c r="AQ17" s="57">
        <v>0</v>
      </c>
      <c r="AR17" s="57">
        <v>0</v>
      </c>
      <c r="AS17" s="57">
        <v>0</v>
      </c>
      <c r="AT17" s="57">
        <v>114941398.92999999</v>
      </c>
      <c r="AU17" s="57">
        <v>4913362.9599999906</v>
      </c>
      <c r="AV17" s="57">
        <v>4797812.7399999909</v>
      </c>
      <c r="AW17" s="57">
        <v>0</v>
      </c>
      <c r="AX17" s="57">
        <v>8585.2800000000025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6297074.2500000102</v>
      </c>
      <c r="BE17" s="57">
        <v>0</v>
      </c>
      <c r="BF17" s="57">
        <v>0</v>
      </c>
      <c r="BG17" s="57">
        <v>0</v>
      </c>
      <c r="BH17" s="57">
        <v>0</v>
      </c>
      <c r="BI17" s="57">
        <v>0</v>
      </c>
      <c r="BJ17" s="57">
        <v>0</v>
      </c>
      <c r="BK17" s="57">
        <v>0</v>
      </c>
      <c r="BL17" s="57">
        <v>-1.4500000000000113</v>
      </c>
      <c r="BM17" s="57">
        <v>0</v>
      </c>
      <c r="BN17" s="57">
        <v>239789.69</v>
      </c>
      <c r="BO17" s="57">
        <v>0</v>
      </c>
      <c r="BP17" s="57">
        <v>30793476.879999697</v>
      </c>
      <c r="BQ17" s="57">
        <v>0</v>
      </c>
      <c r="BR17" s="57">
        <v>5016866.330000001</v>
      </c>
      <c r="BS17" s="57">
        <v>9111918.1399999205</v>
      </c>
      <c r="BT17" s="57">
        <v>0</v>
      </c>
      <c r="BU17" s="57">
        <v>0</v>
      </c>
      <c r="BV17" s="57">
        <v>0</v>
      </c>
      <c r="BW17" s="57">
        <v>0</v>
      </c>
      <c r="BX17" s="57">
        <v>6806466.3540499993</v>
      </c>
      <c r="BY17" s="57">
        <v>0</v>
      </c>
      <c r="BZ17" s="57">
        <v>0</v>
      </c>
      <c r="CA17" s="57">
        <v>65186541.235200003</v>
      </c>
      <c r="CB17" s="57">
        <v>1597315206.9387999</v>
      </c>
      <c r="CC17" s="57">
        <v>10536214.657649999</v>
      </c>
      <c r="CD17" s="57">
        <v>726154702.84085</v>
      </c>
      <c r="CE17" s="57">
        <v>0</v>
      </c>
      <c r="CF17" s="57">
        <v>0</v>
      </c>
      <c r="CG17" s="57">
        <v>17717198.369100001</v>
      </c>
      <c r="CH17" s="57">
        <v>122089090.81570001</v>
      </c>
      <c r="CI17" s="57">
        <v>23416</v>
      </c>
      <c r="CJ17" s="57">
        <v>967215419.54999709</v>
      </c>
      <c r="CK17" s="57">
        <v>3500</v>
      </c>
      <c r="CL17" s="57">
        <v>0</v>
      </c>
      <c r="CM17" s="57">
        <v>196147595.04999697</v>
      </c>
      <c r="CN17" s="57">
        <v>0</v>
      </c>
      <c r="CO17" s="57">
        <v>196147595.04999697</v>
      </c>
      <c r="CP17" s="57">
        <v>771064324.5</v>
      </c>
      <c r="CQ17" s="57">
        <v>590132.81999999995</v>
      </c>
      <c r="CR17" s="57">
        <v>770474191.67999995</v>
      </c>
      <c r="CS17" s="57">
        <v>1015424.54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4482823981.4058847</v>
      </c>
    </row>
    <row r="18" spans="1:117" ht="13.8" x14ac:dyDescent="0.3">
      <c r="A18" s="67" t="s">
        <v>171</v>
      </c>
      <c r="B18" s="56">
        <v>9001</v>
      </c>
      <c r="C18" s="66" t="s">
        <v>172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1673216.9899998601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1000498232.6200106</v>
      </c>
      <c r="CK18" s="57">
        <v>0</v>
      </c>
      <c r="CL18" s="57">
        <v>0</v>
      </c>
      <c r="CM18" s="57">
        <v>33596142.599999957</v>
      </c>
      <c r="CN18" s="57">
        <v>219237.21000000002</v>
      </c>
      <c r="CO18" s="57">
        <v>33376905.38999996</v>
      </c>
      <c r="CP18" s="57">
        <v>966902090.02001071</v>
      </c>
      <c r="CQ18" s="57">
        <v>619049.54999999981</v>
      </c>
      <c r="CR18" s="57">
        <v>966283040.47001076</v>
      </c>
      <c r="CS18" s="57">
        <v>74584.409999999931</v>
      </c>
      <c r="CT18" s="57">
        <v>0</v>
      </c>
      <c r="CU18" s="57">
        <v>0</v>
      </c>
      <c r="CV18" s="57">
        <v>0</v>
      </c>
      <c r="CW18" s="57">
        <v>24632521.790004514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1026878555.8100147</v>
      </c>
    </row>
    <row r="19" spans="1:117" ht="12.75" customHeight="1" x14ac:dyDescent="0.3">
      <c r="A19" s="67" t="s">
        <v>174</v>
      </c>
      <c r="B19" s="56">
        <v>9003</v>
      </c>
      <c r="C19" s="66" t="s">
        <v>175</v>
      </c>
      <c r="D19" s="57">
        <v>30923440.019999959</v>
      </c>
      <c r="E19" s="57">
        <v>540354.07999999996</v>
      </c>
      <c r="F19" s="57">
        <v>6781332.4599999599</v>
      </c>
      <c r="G19" s="57">
        <v>23601753.479999997</v>
      </c>
      <c r="H19" s="57">
        <v>776040.4</v>
      </c>
      <c r="I19" s="57">
        <v>1374989.1400000001</v>
      </c>
      <c r="J19" s="57">
        <v>141389.93</v>
      </c>
      <c r="K19" s="57">
        <v>1996245.51</v>
      </c>
      <c r="L19" s="57">
        <v>0</v>
      </c>
      <c r="M19" s="57">
        <v>0</v>
      </c>
      <c r="N19" s="57">
        <v>0</v>
      </c>
      <c r="O19" s="57">
        <v>10130752.82</v>
      </c>
      <c r="P19" s="57">
        <v>18812916.32</v>
      </c>
      <c r="Q19" s="57">
        <v>117334.3</v>
      </c>
      <c r="R19" s="57">
        <v>0</v>
      </c>
      <c r="S19" s="57">
        <v>0</v>
      </c>
      <c r="T19" s="57">
        <v>545875281.34573603</v>
      </c>
      <c r="U19" s="57">
        <v>67198588.849999994</v>
      </c>
      <c r="V19" s="57">
        <v>5020446.0399999907</v>
      </c>
      <c r="W19" s="57">
        <v>69881913.400000155</v>
      </c>
      <c r="X19" s="57">
        <v>0</v>
      </c>
      <c r="Y19" s="57">
        <v>3407170.17</v>
      </c>
      <c r="Z19" s="57">
        <v>25962980.029999997</v>
      </c>
      <c r="AA19" s="57">
        <v>0</v>
      </c>
      <c r="AB19" s="57">
        <v>0</v>
      </c>
      <c r="AC19" s="57">
        <v>290679.23000001302</v>
      </c>
      <c r="AD19" s="57">
        <v>888904.20000000088</v>
      </c>
      <c r="AE19" s="57">
        <v>0</v>
      </c>
      <c r="AF19" s="57">
        <v>251353.48</v>
      </c>
      <c r="AG19" s="57">
        <v>0</v>
      </c>
      <c r="AH19" s="57">
        <v>0</v>
      </c>
      <c r="AI19" s="57">
        <v>0</v>
      </c>
      <c r="AJ19" s="57">
        <v>8035505.3288021889</v>
      </c>
      <c r="AK19" s="57">
        <v>0</v>
      </c>
      <c r="AL19" s="57">
        <v>0</v>
      </c>
      <c r="AM19" s="57">
        <v>637687.41</v>
      </c>
      <c r="AN19" s="57">
        <v>127126.48</v>
      </c>
      <c r="AO19" s="57">
        <v>0</v>
      </c>
      <c r="AP19" s="57">
        <v>793271.95000000007</v>
      </c>
      <c r="AQ19" s="57">
        <v>0</v>
      </c>
      <c r="AR19" s="57">
        <v>0</v>
      </c>
      <c r="AS19" s="57">
        <v>0</v>
      </c>
      <c r="AT19" s="57">
        <v>114941398.92999999</v>
      </c>
      <c r="AU19" s="57">
        <v>4913362.9599999906</v>
      </c>
      <c r="AV19" s="57">
        <v>4797812.7399999909</v>
      </c>
      <c r="AW19" s="57">
        <v>0</v>
      </c>
      <c r="AX19" s="57">
        <v>8585.2800000000025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7970291.2399998698</v>
      </c>
      <c r="BE19" s="57">
        <v>0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-1.4500000000000113</v>
      </c>
      <c r="BM19" s="57">
        <v>0</v>
      </c>
      <c r="BN19" s="57">
        <v>239789.69</v>
      </c>
      <c r="BO19" s="57">
        <v>0</v>
      </c>
      <c r="BP19" s="57">
        <v>30793476.879999697</v>
      </c>
      <c r="BQ19" s="57">
        <v>0</v>
      </c>
      <c r="BR19" s="57">
        <v>5016866.330000001</v>
      </c>
      <c r="BS19" s="57">
        <v>9111918.1399999205</v>
      </c>
      <c r="BT19" s="57">
        <v>0</v>
      </c>
      <c r="BU19" s="57">
        <v>0</v>
      </c>
      <c r="BV19" s="57">
        <v>0</v>
      </c>
      <c r="BW19" s="57">
        <v>0</v>
      </c>
      <c r="BX19" s="57">
        <v>6806466.3540499993</v>
      </c>
      <c r="BY19" s="57">
        <v>0</v>
      </c>
      <c r="BZ19" s="57">
        <v>0</v>
      </c>
      <c r="CA19" s="57">
        <v>65186541.235200003</v>
      </c>
      <c r="CB19" s="57">
        <v>1597315206.9387999</v>
      </c>
      <c r="CC19" s="57">
        <v>10536214.657649999</v>
      </c>
      <c r="CD19" s="57">
        <v>726154702.84085</v>
      </c>
      <c r="CE19" s="57">
        <v>0</v>
      </c>
      <c r="CF19" s="57">
        <v>0</v>
      </c>
      <c r="CG19" s="57">
        <v>17717198.369100001</v>
      </c>
      <c r="CH19" s="57">
        <v>122089090.81570001</v>
      </c>
      <c r="CI19" s="57">
        <v>23416</v>
      </c>
      <c r="CJ19" s="57">
        <v>1967713652.1700077</v>
      </c>
      <c r="CK19" s="57">
        <v>3500</v>
      </c>
      <c r="CL19" s="57">
        <v>0</v>
      </c>
      <c r="CM19" s="57">
        <v>229743737.64999694</v>
      </c>
      <c r="CN19" s="57">
        <v>219237.21000000002</v>
      </c>
      <c r="CO19" s="57">
        <v>229524500.43999693</v>
      </c>
      <c r="CP19" s="57">
        <v>1737966414.5200107</v>
      </c>
      <c r="CQ19" s="57">
        <v>1209182.3699999996</v>
      </c>
      <c r="CR19" s="57">
        <v>1736757232.1500106</v>
      </c>
      <c r="CS19" s="57">
        <v>1090008.95</v>
      </c>
      <c r="CT19" s="57">
        <v>0</v>
      </c>
      <c r="CU19" s="57">
        <v>0</v>
      </c>
      <c r="CV19" s="57">
        <v>0</v>
      </c>
      <c r="CW19" s="57">
        <v>24632521.790004514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5509702537.2158995</v>
      </c>
    </row>
    <row r="22" spans="1:117" ht="12.75" customHeigh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D807-B31B-43AA-B478-104A439F8234}">
  <dimension ref="A1:DM22"/>
  <sheetViews>
    <sheetView showGridLines="0" zoomScale="80" zoomScaleNormal="80" workbookViewId="0">
      <pane xSplit="3" ySplit="6" topLeftCell="D7" activePane="bottomRight" state="frozen"/>
      <selection activeCell="B26" sqref="B26"/>
      <selection pane="topRight" activeCell="B26" sqref="B26"/>
      <selection pane="bottomLeft" activeCell="B26" sqref="B26"/>
      <selection pane="bottomRight" activeCell="D7" sqref="D7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17" width="18.6640625" style="3" customWidth="1"/>
    <col min="118" max="16384" width="9.3320312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9</v>
      </c>
      <c r="B2" s="2"/>
      <c r="C2" s="2"/>
    </row>
    <row r="3" spans="1:117" ht="15" customHeight="1" x14ac:dyDescent="0.3">
      <c r="A3" s="5" t="s">
        <v>298</v>
      </c>
      <c r="B3" s="2"/>
      <c r="C3" s="2"/>
    </row>
    <row r="4" spans="1:117" ht="22.5" customHeight="1" x14ac:dyDescent="0.25"/>
    <row r="5" spans="1:117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772</v>
      </c>
      <c r="BX5" s="11">
        <v>773</v>
      </c>
      <c r="BY5" s="11">
        <v>774</v>
      </c>
      <c r="BZ5" s="11">
        <v>775</v>
      </c>
      <c r="CA5" s="11">
        <v>776</v>
      </c>
      <c r="CB5" s="11">
        <v>777</v>
      </c>
      <c r="CC5" s="11">
        <v>778</v>
      </c>
      <c r="CD5" s="11">
        <v>779</v>
      </c>
      <c r="CE5" s="11">
        <v>780</v>
      </c>
      <c r="CF5" s="11">
        <v>781</v>
      </c>
      <c r="CG5" s="11">
        <v>782</v>
      </c>
      <c r="CH5" s="11">
        <v>783</v>
      </c>
      <c r="CI5" s="11">
        <v>784</v>
      </c>
      <c r="CJ5" s="11">
        <v>785</v>
      </c>
      <c r="CK5" s="11">
        <v>904</v>
      </c>
      <c r="CL5" s="11">
        <v>905</v>
      </c>
      <c r="CM5" s="11">
        <v>906</v>
      </c>
      <c r="CN5" s="11">
        <v>90601</v>
      </c>
      <c r="CO5" s="11">
        <v>90602</v>
      </c>
      <c r="CP5" s="11">
        <v>907</v>
      </c>
      <c r="CQ5" s="11">
        <v>90701</v>
      </c>
      <c r="CR5" s="11">
        <v>90702</v>
      </c>
      <c r="CS5" s="11">
        <v>786</v>
      </c>
      <c r="CT5" s="11">
        <v>789</v>
      </c>
      <c r="CU5" s="11">
        <v>798</v>
      </c>
      <c r="CV5" s="11">
        <v>790</v>
      </c>
      <c r="CW5" s="11">
        <v>791</v>
      </c>
      <c r="CX5" s="11">
        <v>792</v>
      </c>
      <c r="CY5" s="11">
        <v>793</v>
      </c>
      <c r="CZ5" s="11">
        <v>794</v>
      </c>
      <c r="DA5" s="11">
        <v>795</v>
      </c>
      <c r="DB5" s="11">
        <v>796</v>
      </c>
      <c r="DC5" s="11">
        <v>797</v>
      </c>
      <c r="DD5" s="11">
        <v>908</v>
      </c>
      <c r="DE5" s="11">
        <v>909</v>
      </c>
      <c r="DF5" s="11">
        <v>910</v>
      </c>
      <c r="DG5" s="11">
        <v>91001</v>
      </c>
      <c r="DH5" s="11">
        <v>91002</v>
      </c>
      <c r="DI5" s="11">
        <v>911</v>
      </c>
      <c r="DJ5" s="11">
        <v>91101</v>
      </c>
      <c r="DK5" s="11">
        <v>91102</v>
      </c>
      <c r="DL5" s="11">
        <v>799</v>
      </c>
      <c r="DM5" s="6"/>
    </row>
    <row r="6" spans="1:117" ht="80.099999999999994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111</v>
      </c>
      <c r="I6" s="8" t="s">
        <v>48</v>
      </c>
      <c r="J6" s="8" t="s">
        <v>14</v>
      </c>
      <c r="K6" s="8" t="s">
        <v>106</v>
      </c>
      <c r="L6" s="8" t="s">
        <v>107</v>
      </c>
      <c r="M6" s="8" t="s">
        <v>108</v>
      </c>
      <c r="N6" s="8" t="s">
        <v>99</v>
      </c>
      <c r="O6" s="8" t="s">
        <v>41</v>
      </c>
      <c r="P6" s="8" t="s">
        <v>42</v>
      </c>
      <c r="Q6" s="8" t="s">
        <v>37</v>
      </c>
      <c r="R6" s="8" t="s">
        <v>254</v>
      </c>
      <c r="S6" s="8" t="s">
        <v>75</v>
      </c>
      <c r="T6" s="8" t="s">
        <v>76</v>
      </c>
      <c r="U6" s="8" t="s">
        <v>77</v>
      </c>
      <c r="V6" s="8" t="s">
        <v>78</v>
      </c>
      <c r="W6" s="8" t="s">
        <v>30</v>
      </c>
      <c r="X6" s="8" t="s">
        <v>15</v>
      </c>
      <c r="Y6" s="8" t="s">
        <v>84</v>
      </c>
      <c r="Z6" s="8" t="s">
        <v>85</v>
      </c>
      <c r="AA6" s="8" t="s">
        <v>86</v>
      </c>
      <c r="AB6" s="8" t="s">
        <v>87</v>
      </c>
      <c r="AC6" s="8" t="s">
        <v>56</v>
      </c>
      <c r="AD6" s="8" t="s">
        <v>57</v>
      </c>
      <c r="AE6" s="8" t="s">
        <v>88</v>
      </c>
      <c r="AF6" s="8" t="s">
        <v>89</v>
      </c>
      <c r="AG6" s="8" t="s">
        <v>35</v>
      </c>
      <c r="AH6" s="8" t="s">
        <v>80</v>
      </c>
      <c r="AI6" s="8" t="s">
        <v>16</v>
      </c>
      <c r="AJ6" s="8" t="s">
        <v>255</v>
      </c>
      <c r="AK6" s="8" t="s">
        <v>91</v>
      </c>
      <c r="AL6" s="8" t="s">
        <v>92</v>
      </c>
      <c r="AM6" s="8" t="s">
        <v>93</v>
      </c>
      <c r="AN6" s="8" t="s">
        <v>94</v>
      </c>
      <c r="AO6" s="8" t="s">
        <v>82</v>
      </c>
      <c r="AP6" s="8" t="s">
        <v>109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100</v>
      </c>
      <c r="AZ6" s="8" t="s">
        <v>101</v>
      </c>
      <c r="BA6" s="8" t="s">
        <v>102</v>
      </c>
      <c r="BB6" s="8" t="s">
        <v>112</v>
      </c>
      <c r="BC6" s="8" t="s">
        <v>113</v>
      </c>
      <c r="BD6" s="8" t="s">
        <v>17</v>
      </c>
      <c r="BE6" s="8" t="s">
        <v>18</v>
      </c>
      <c r="BF6" s="8" t="s">
        <v>114</v>
      </c>
      <c r="BG6" s="8" t="s">
        <v>115</v>
      </c>
      <c r="BH6" s="8" t="s">
        <v>116</v>
      </c>
      <c r="BI6" s="8" t="s">
        <v>103</v>
      </c>
      <c r="BJ6" s="8" t="s">
        <v>104</v>
      </c>
      <c r="BK6" s="8" t="s">
        <v>117</v>
      </c>
      <c r="BL6" s="8" t="s">
        <v>118</v>
      </c>
      <c r="BM6" s="8" t="s">
        <v>119</v>
      </c>
      <c r="BN6" s="8" t="s">
        <v>121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95</v>
      </c>
      <c r="BU6" s="8" t="s">
        <v>256</v>
      </c>
      <c r="BV6" s="8" t="s">
        <v>97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73</v>
      </c>
      <c r="CI6" s="8" t="s">
        <v>20</v>
      </c>
      <c r="CJ6" s="8" t="s">
        <v>21</v>
      </c>
      <c r="CK6" s="8" t="s">
        <v>22</v>
      </c>
      <c r="CL6" s="8" t="s">
        <v>23</v>
      </c>
      <c r="CM6" s="8" t="s">
        <v>24</v>
      </c>
      <c r="CN6" s="8" t="s">
        <v>25</v>
      </c>
      <c r="CO6" s="8" t="s">
        <v>26</v>
      </c>
      <c r="CP6" s="8" t="s">
        <v>27</v>
      </c>
      <c r="CQ6" s="8" t="s">
        <v>25</v>
      </c>
      <c r="CR6" s="8" t="s">
        <v>26</v>
      </c>
      <c r="CS6" s="8" t="s">
        <v>28</v>
      </c>
      <c r="CT6" s="8" t="s">
        <v>123</v>
      </c>
      <c r="CU6" s="8" t="s">
        <v>124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131</v>
      </c>
      <c r="DB6" s="8" t="s">
        <v>20</v>
      </c>
      <c r="DC6" s="8" t="s">
        <v>21</v>
      </c>
      <c r="DD6" s="8" t="s">
        <v>22</v>
      </c>
      <c r="DE6" s="8" t="s">
        <v>23</v>
      </c>
      <c r="DF6" s="8" t="s">
        <v>24</v>
      </c>
      <c r="DG6" s="8" t="s">
        <v>25</v>
      </c>
      <c r="DH6" s="8" t="s">
        <v>26</v>
      </c>
      <c r="DI6" s="8" t="s">
        <v>27</v>
      </c>
      <c r="DJ6" s="8" t="s">
        <v>25</v>
      </c>
      <c r="DK6" s="8" t="s">
        <v>26</v>
      </c>
      <c r="DL6" s="8" t="s">
        <v>132</v>
      </c>
      <c r="DM6" s="69" t="s">
        <v>297</v>
      </c>
    </row>
    <row r="7" spans="1:117" ht="12.75" customHeight="1" x14ac:dyDescent="0.3">
      <c r="A7" s="65" t="s">
        <v>146</v>
      </c>
      <c r="B7" s="21">
        <v>1020</v>
      </c>
      <c r="C7" s="66" t="s">
        <v>147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3">
        <v>0</v>
      </c>
      <c r="CK7" s="22">
        <v>0</v>
      </c>
      <c r="CL7" s="22">
        <v>0</v>
      </c>
      <c r="CM7" s="23">
        <v>0</v>
      </c>
      <c r="CN7" s="22">
        <v>0</v>
      </c>
      <c r="CO7" s="22">
        <v>0</v>
      </c>
      <c r="CP7" s="23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2">
        <v>0</v>
      </c>
      <c r="DC7" s="23">
        <v>0</v>
      </c>
      <c r="DD7" s="22">
        <v>0</v>
      </c>
      <c r="DE7" s="22">
        <v>0</v>
      </c>
      <c r="DF7" s="23">
        <v>0</v>
      </c>
      <c r="DG7" s="22">
        <v>0</v>
      </c>
      <c r="DH7" s="22">
        <v>0</v>
      </c>
      <c r="DI7" s="23">
        <v>0</v>
      </c>
      <c r="DJ7" s="22">
        <v>0</v>
      </c>
      <c r="DK7" s="22">
        <v>0</v>
      </c>
      <c r="DL7" s="22">
        <v>0</v>
      </c>
      <c r="DM7" s="22">
        <v>0</v>
      </c>
    </row>
    <row r="8" spans="1:117" ht="12.75" customHeight="1" x14ac:dyDescent="0.3">
      <c r="A8" s="65" t="s">
        <v>149</v>
      </c>
      <c r="B8" s="21">
        <v>1022</v>
      </c>
      <c r="C8" s="66" t="s">
        <v>147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3">
        <v>0</v>
      </c>
      <c r="CK8" s="22">
        <v>0</v>
      </c>
      <c r="CL8" s="22">
        <v>0</v>
      </c>
      <c r="CM8" s="23">
        <v>0</v>
      </c>
      <c r="CN8" s="22">
        <v>0</v>
      </c>
      <c r="CO8" s="22">
        <v>0</v>
      </c>
      <c r="CP8" s="23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2">
        <v>0</v>
      </c>
      <c r="DC8" s="23">
        <v>0</v>
      </c>
      <c r="DD8" s="22">
        <v>0</v>
      </c>
      <c r="DE8" s="22">
        <v>0</v>
      </c>
      <c r="DF8" s="23">
        <v>0</v>
      </c>
      <c r="DG8" s="22">
        <v>0</v>
      </c>
      <c r="DH8" s="22">
        <v>0</v>
      </c>
      <c r="DI8" s="23">
        <v>0</v>
      </c>
      <c r="DJ8" s="22">
        <v>0</v>
      </c>
      <c r="DK8" s="22">
        <v>0</v>
      </c>
      <c r="DL8" s="22">
        <v>0</v>
      </c>
      <c r="DM8" s="22">
        <v>0</v>
      </c>
    </row>
    <row r="9" spans="1:117" ht="12.75" customHeight="1" x14ac:dyDescent="0.3">
      <c r="A9" s="65" t="s">
        <v>151</v>
      </c>
      <c r="B9" s="21">
        <v>1025</v>
      </c>
      <c r="C9" s="66" t="s">
        <v>147</v>
      </c>
      <c r="D9" s="23">
        <v>119068298.27999949</v>
      </c>
      <c r="E9" s="22">
        <v>35345465.549999401</v>
      </c>
      <c r="F9" s="22">
        <v>29042627.760000098</v>
      </c>
      <c r="G9" s="22">
        <v>54680204.969999999</v>
      </c>
      <c r="H9" s="22">
        <v>3518836.18</v>
      </c>
      <c r="I9" s="22">
        <v>133847548.570003</v>
      </c>
      <c r="J9" s="22">
        <v>4277291.41</v>
      </c>
      <c r="K9" s="22">
        <v>0</v>
      </c>
      <c r="L9" s="22">
        <v>0</v>
      </c>
      <c r="M9" s="22">
        <v>0</v>
      </c>
      <c r="N9" s="22">
        <v>349450.37</v>
      </c>
      <c r="O9" s="22">
        <v>20602461.599999901</v>
      </c>
      <c r="P9" s="22">
        <v>0</v>
      </c>
      <c r="Q9" s="22">
        <v>2886459.06</v>
      </c>
      <c r="R9" s="22">
        <v>0</v>
      </c>
      <c r="S9" s="22">
        <v>0</v>
      </c>
      <c r="T9" s="22">
        <v>1399641011.7799499</v>
      </c>
      <c r="U9" s="22">
        <v>3038846.27</v>
      </c>
      <c r="V9" s="22">
        <v>154592190.56997001</v>
      </c>
      <c r="W9" s="22">
        <v>1253740135.8399701</v>
      </c>
      <c r="X9" s="22">
        <v>0</v>
      </c>
      <c r="Y9" s="22">
        <v>7452791.7699999996</v>
      </c>
      <c r="Z9" s="22">
        <v>2573669.8600000199</v>
      </c>
      <c r="AA9" s="22">
        <v>0</v>
      </c>
      <c r="AB9" s="22">
        <v>0</v>
      </c>
      <c r="AC9" s="22">
        <v>5509552.5199999996</v>
      </c>
      <c r="AD9" s="22">
        <v>1814995.51000002</v>
      </c>
      <c r="AE9" s="22">
        <v>0</v>
      </c>
      <c r="AF9" s="22">
        <v>1484105.42</v>
      </c>
      <c r="AG9" s="22">
        <v>0</v>
      </c>
      <c r="AH9" s="22">
        <v>0</v>
      </c>
      <c r="AI9" s="22">
        <v>0</v>
      </c>
      <c r="AJ9" s="22">
        <v>1587706.3</v>
      </c>
      <c r="AK9" s="22">
        <v>320567.8</v>
      </c>
      <c r="AL9" s="22">
        <v>0</v>
      </c>
      <c r="AM9" s="22">
        <v>116332.88</v>
      </c>
      <c r="AN9" s="22">
        <v>360000</v>
      </c>
      <c r="AO9" s="22">
        <v>0</v>
      </c>
      <c r="AP9" s="22">
        <v>290280.36</v>
      </c>
      <c r="AQ9" s="22">
        <v>0</v>
      </c>
      <c r="AR9" s="22">
        <v>0</v>
      </c>
      <c r="AS9" s="22">
        <v>0</v>
      </c>
      <c r="AT9" s="22">
        <v>273653485.489999</v>
      </c>
      <c r="AU9" s="22">
        <v>10790335.8500001</v>
      </c>
      <c r="AV9" s="22">
        <v>10725272.0300001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7687687.6700014099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12911835.590000501</v>
      </c>
      <c r="BO9" s="22">
        <v>0</v>
      </c>
      <c r="BP9" s="22">
        <v>15996505.4000002</v>
      </c>
      <c r="BQ9" s="22">
        <v>0</v>
      </c>
      <c r="BR9" s="22">
        <v>25583785.699999999</v>
      </c>
      <c r="BS9" s="22">
        <v>11088301.880000001</v>
      </c>
      <c r="BT9" s="22">
        <v>0</v>
      </c>
      <c r="BU9" s="22">
        <v>0</v>
      </c>
      <c r="BV9" s="22">
        <v>0</v>
      </c>
      <c r="BW9" s="22">
        <v>0</v>
      </c>
      <c r="BX9" s="22">
        <v>27457.66</v>
      </c>
      <c r="BY9" s="22">
        <v>0</v>
      </c>
      <c r="BZ9" s="22">
        <v>0</v>
      </c>
      <c r="CA9" s="22">
        <v>5122247.76</v>
      </c>
      <c r="CB9" s="22">
        <v>31881351.66</v>
      </c>
      <c r="CC9" s="22">
        <v>0</v>
      </c>
      <c r="CD9" s="22">
        <v>846153.35</v>
      </c>
      <c r="CE9" s="22">
        <v>0</v>
      </c>
      <c r="CF9" s="22">
        <v>0</v>
      </c>
      <c r="CG9" s="22">
        <v>0</v>
      </c>
      <c r="CH9" s="22">
        <v>23062.71</v>
      </c>
      <c r="CI9" s="22">
        <v>26748</v>
      </c>
      <c r="CJ9" s="23">
        <v>6945625.2300000004</v>
      </c>
      <c r="CK9" s="22">
        <v>6483755.0700000003</v>
      </c>
      <c r="CL9" s="22">
        <v>0</v>
      </c>
      <c r="CM9" s="23">
        <v>461870.16</v>
      </c>
      <c r="CN9" s="22">
        <v>0</v>
      </c>
      <c r="CO9" s="22">
        <v>461870.16</v>
      </c>
      <c r="CP9" s="23">
        <v>0</v>
      </c>
      <c r="CQ9" s="22">
        <v>0</v>
      </c>
      <c r="CR9" s="22">
        <v>0</v>
      </c>
      <c r="CS9" s="22">
        <v>528698.96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3">
        <v>0</v>
      </c>
      <c r="DD9" s="22">
        <v>0</v>
      </c>
      <c r="DE9" s="22">
        <v>0</v>
      </c>
      <c r="DF9" s="23">
        <v>0</v>
      </c>
      <c r="DG9" s="22">
        <v>0</v>
      </c>
      <c r="DH9" s="22">
        <v>0</v>
      </c>
      <c r="DI9" s="23">
        <v>0</v>
      </c>
      <c r="DJ9" s="22">
        <v>0</v>
      </c>
      <c r="DK9" s="22">
        <v>0</v>
      </c>
      <c r="DL9" s="22">
        <v>0</v>
      </c>
      <c r="DM9" s="22">
        <v>3530911087.2898946</v>
      </c>
    </row>
    <row r="10" spans="1:117" ht="12.75" customHeight="1" x14ac:dyDescent="0.3">
      <c r="A10" s="65" t="s">
        <v>153</v>
      </c>
      <c r="B10" s="21">
        <v>1030</v>
      </c>
      <c r="C10" s="66" t="s">
        <v>147</v>
      </c>
      <c r="D10" s="23">
        <v>121417658.75999999</v>
      </c>
      <c r="E10" s="22">
        <v>24983788.18</v>
      </c>
      <c r="F10" s="22">
        <v>52051129.18</v>
      </c>
      <c r="G10" s="22">
        <v>44382741.399999999</v>
      </c>
      <c r="H10" s="22">
        <v>6494854.9299999997</v>
      </c>
      <c r="I10" s="22">
        <v>487284398.29000002</v>
      </c>
      <c r="J10" s="22">
        <v>0</v>
      </c>
      <c r="K10" s="22">
        <v>43450256.009999998</v>
      </c>
      <c r="L10" s="22">
        <v>0</v>
      </c>
      <c r="M10" s="22">
        <v>0</v>
      </c>
      <c r="N10" s="22">
        <v>0</v>
      </c>
      <c r="O10" s="22">
        <v>41297099.219999999</v>
      </c>
      <c r="P10" s="22">
        <v>0</v>
      </c>
      <c r="Q10" s="22">
        <v>0</v>
      </c>
      <c r="R10" s="22">
        <v>0</v>
      </c>
      <c r="S10" s="22">
        <v>0</v>
      </c>
      <c r="T10" s="22">
        <v>8593377303.3199997</v>
      </c>
      <c r="U10" s="22">
        <v>0</v>
      </c>
      <c r="V10" s="22">
        <v>746253952.25</v>
      </c>
      <c r="W10" s="22">
        <v>3077976146.0900002</v>
      </c>
      <c r="X10" s="22">
        <v>0</v>
      </c>
      <c r="Y10" s="22">
        <v>17890791.059999999</v>
      </c>
      <c r="Z10" s="22">
        <v>19628666.629999999</v>
      </c>
      <c r="AA10" s="22">
        <v>0</v>
      </c>
      <c r="AB10" s="22">
        <v>0</v>
      </c>
      <c r="AC10" s="22">
        <v>5555202.3099999996</v>
      </c>
      <c r="AD10" s="22">
        <v>480909.19</v>
      </c>
      <c r="AE10" s="22">
        <v>0</v>
      </c>
      <c r="AF10" s="22">
        <v>11879535.58</v>
      </c>
      <c r="AG10" s="22">
        <v>22677497.300000001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11844619.51</v>
      </c>
      <c r="AN10" s="22">
        <v>0</v>
      </c>
      <c r="AO10" s="22">
        <v>0</v>
      </c>
      <c r="AP10" s="22">
        <v>459746.71</v>
      </c>
      <c r="AQ10" s="22">
        <v>0</v>
      </c>
      <c r="AR10" s="22">
        <v>0</v>
      </c>
      <c r="AS10" s="22">
        <v>0</v>
      </c>
      <c r="AT10" s="22">
        <v>854527754.67999995</v>
      </c>
      <c r="AU10" s="22">
        <v>5621470.5700000003</v>
      </c>
      <c r="AV10" s="22">
        <v>3712837.27</v>
      </c>
      <c r="AW10" s="22">
        <v>0</v>
      </c>
      <c r="AX10" s="22">
        <v>2658718.56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913884727.69000006</v>
      </c>
      <c r="BE10" s="22">
        <v>107.7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19761.919999999998</v>
      </c>
      <c r="BN10" s="22">
        <v>22954406.350000001</v>
      </c>
      <c r="BO10" s="22">
        <v>0</v>
      </c>
      <c r="BP10" s="22">
        <v>59263293.770000003</v>
      </c>
      <c r="BQ10" s="22">
        <v>2848131.48</v>
      </c>
      <c r="BR10" s="22">
        <v>130641917.59999999</v>
      </c>
      <c r="BS10" s="22">
        <v>34092300.009999998</v>
      </c>
      <c r="BT10" s="22">
        <v>0</v>
      </c>
      <c r="BU10" s="22">
        <v>0</v>
      </c>
      <c r="BV10" s="22">
        <v>0</v>
      </c>
      <c r="BW10" s="22">
        <v>0</v>
      </c>
      <c r="BX10" s="22">
        <v>573037.19999999995</v>
      </c>
      <c r="BY10" s="22">
        <v>0</v>
      </c>
      <c r="BZ10" s="22">
        <v>0</v>
      </c>
      <c r="CA10" s="22">
        <v>8887777.4700000007</v>
      </c>
      <c r="CB10" s="22">
        <v>756841443.75999999</v>
      </c>
      <c r="CC10" s="22">
        <v>1314354.43</v>
      </c>
      <c r="CD10" s="22">
        <v>46595741.409999996</v>
      </c>
      <c r="CE10" s="22">
        <v>0</v>
      </c>
      <c r="CF10" s="22">
        <v>0</v>
      </c>
      <c r="CG10" s="22">
        <v>31150.81</v>
      </c>
      <c r="CH10" s="22">
        <v>4287320.03</v>
      </c>
      <c r="CI10" s="22">
        <v>3119824.24</v>
      </c>
      <c r="CJ10" s="23">
        <v>382434490.22000003</v>
      </c>
      <c r="CK10" s="22">
        <v>222663.97</v>
      </c>
      <c r="CL10" s="22">
        <v>0</v>
      </c>
      <c r="CM10" s="23">
        <v>382211826.25</v>
      </c>
      <c r="CN10" s="22">
        <v>0</v>
      </c>
      <c r="CO10" s="22">
        <v>382211826.25</v>
      </c>
      <c r="CP10" s="23">
        <v>0</v>
      </c>
      <c r="CQ10" s="22">
        <v>0</v>
      </c>
      <c r="CR10" s="22">
        <v>0</v>
      </c>
      <c r="CS10" s="22">
        <v>10137178.9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3">
        <v>0</v>
      </c>
      <c r="DD10" s="22">
        <v>0</v>
      </c>
      <c r="DE10" s="22">
        <v>0</v>
      </c>
      <c r="DF10" s="23">
        <v>0</v>
      </c>
      <c r="DG10" s="22">
        <v>0</v>
      </c>
      <c r="DH10" s="22">
        <v>0</v>
      </c>
      <c r="DI10" s="23">
        <v>0</v>
      </c>
      <c r="DJ10" s="22">
        <v>0</v>
      </c>
      <c r="DK10" s="22">
        <v>0</v>
      </c>
      <c r="DL10" s="22">
        <v>0</v>
      </c>
      <c r="DM10" s="22">
        <v>16452416383.229996</v>
      </c>
    </row>
    <row r="11" spans="1:117" ht="12.75" customHeight="1" x14ac:dyDescent="0.3">
      <c r="A11" s="65" t="s">
        <v>155</v>
      </c>
      <c r="B11" s="21">
        <v>1036</v>
      </c>
      <c r="C11" s="66" t="s">
        <v>147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3">
        <v>0</v>
      </c>
      <c r="CK11" s="22">
        <v>0</v>
      </c>
      <c r="CL11" s="22">
        <v>0</v>
      </c>
      <c r="CM11" s="23">
        <v>0</v>
      </c>
      <c r="CN11" s="22">
        <v>0</v>
      </c>
      <c r="CO11" s="22">
        <v>0</v>
      </c>
      <c r="CP11" s="23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3">
        <v>0</v>
      </c>
      <c r="DD11" s="22">
        <v>0</v>
      </c>
      <c r="DE11" s="22">
        <v>0</v>
      </c>
      <c r="DF11" s="23">
        <v>0</v>
      </c>
      <c r="DG11" s="22">
        <v>0</v>
      </c>
      <c r="DH11" s="22">
        <v>0</v>
      </c>
      <c r="DI11" s="23">
        <v>0</v>
      </c>
      <c r="DJ11" s="22">
        <v>0</v>
      </c>
      <c r="DK11" s="22">
        <v>0</v>
      </c>
      <c r="DL11" s="22">
        <v>0</v>
      </c>
      <c r="DM11" s="22">
        <v>0</v>
      </c>
    </row>
    <row r="12" spans="1:117" ht="12.75" customHeight="1" x14ac:dyDescent="0.3">
      <c r="A12" s="65" t="s">
        <v>157</v>
      </c>
      <c r="B12" s="21">
        <v>1048</v>
      </c>
      <c r="C12" s="66" t="s">
        <v>147</v>
      </c>
      <c r="D12" s="23">
        <v>27150296.539999932</v>
      </c>
      <c r="E12" s="22">
        <v>7380002.7099999143</v>
      </c>
      <c r="F12" s="22">
        <v>8898307.2499999646</v>
      </c>
      <c r="G12" s="22">
        <v>10871986.580000054</v>
      </c>
      <c r="H12" s="22">
        <v>0</v>
      </c>
      <c r="I12" s="22">
        <v>82214346.720000118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4715360.769999939</v>
      </c>
      <c r="P12" s="22">
        <v>0</v>
      </c>
      <c r="Q12" s="22">
        <v>722619.26</v>
      </c>
      <c r="R12" s="22">
        <v>0</v>
      </c>
      <c r="S12" s="22">
        <v>0</v>
      </c>
      <c r="T12" s="22">
        <v>3345379508.2900252</v>
      </c>
      <c r="U12" s="22">
        <v>0</v>
      </c>
      <c r="V12" s="22">
        <v>229251385.33999801</v>
      </c>
      <c r="W12" s="22">
        <v>1936411398.0699942</v>
      </c>
      <c r="X12" s="22">
        <v>0</v>
      </c>
      <c r="Y12" s="22">
        <v>3773074.8100000028</v>
      </c>
      <c r="Z12" s="22">
        <v>3003193.2499993378</v>
      </c>
      <c r="AA12" s="22">
        <v>0</v>
      </c>
      <c r="AB12" s="22">
        <v>0</v>
      </c>
      <c r="AC12" s="22">
        <v>2588517.3599999682</v>
      </c>
      <c r="AD12" s="22">
        <v>1706345.1099999249</v>
      </c>
      <c r="AE12" s="22">
        <v>0</v>
      </c>
      <c r="AF12" s="22">
        <v>0</v>
      </c>
      <c r="AG12" s="22">
        <v>54927.310000000056</v>
      </c>
      <c r="AH12" s="22">
        <v>0</v>
      </c>
      <c r="AI12" s="22">
        <v>0</v>
      </c>
      <c r="AJ12" s="22">
        <v>0</v>
      </c>
      <c r="AK12" s="22">
        <v>31410</v>
      </c>
      <c r="AL12" s="22">
        <v>0</v>
      </c>
      <c r="AM12" s="22">
        <v>0</v>
      </c>
      <c r="AN12" s="22">
        <v>0</v>
      </c>
      <c r="AO12" s="22">
        <v>0</v>
      </c>
      <c r="AP12" s="22">
        <v>200118.41000000032</v>
      </c>
      <c r="AQ12" s="22">
        <v>0</v>
      </c>
      <c r="AR12" s="22">
        <v>0</v>
      </c>
      <c r="AS12" s="22">
        <v>0</v>
      </c>
      <c r="AT12" s="22">
        <v>324176260.16000116</v>
      </c>
      <c r="AU12" s="22">
        <v>24671763.680000052</v>
      </c>
      <c r="AV12" s="22">
        <v>4540506.4599997941</v>
      </c>
      <c r="AW12" s="22">
        <v>0</v>
      </c>
      <c r="AX12" s="22">
        <v>4285727.8499997072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60326105.399991676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8501.9899999998815</v>
      </c>
      <c r="BM12" s="22">
        <v>0</v>
      </c>
      <c r="BN12" s="22">
        <v>19252588.210002221</v>
      </c>
      <c r="BO12" s="22">
        <v>0</v>
      </c>
      <c r="BP12" s="22">
        <v>11377117.990000004</v>
      </c>
      <c r="BQ12" s="22">
        <v>0</v>
      </c>
      <c r="BR12" s="22">
        <v>382850.97000000009</v>
      </c>
      <c r="BS12" s="22">
        <v>3853570.3399999505</v>
      </c>
      <c r="BT12" s="22">
        <v>0</v>
      </c>
      <c r="BU12" s="22">
        <v>0</v>
      </c>
      <c r="BV12" s="22">
        <v>0</v>
      </c>
      <c r="BW12" s="22">
        <v>0</v>
      </c>
      <c r="BX12" s="22">
        <v>25437.47</v>
      </c>
      <c r="BY12" s="22">
        <v>0</v>
      </c>
      <c r="BZ12" s="22">
        <v>0</v>
      </c>
      <c r="CA12" s="22">
        <v>3916023.2999999993</v>
      </c>
      <c r="CB12" s="22">
        <v>393023330.75000304</v>
      </c>
      <c r="CC12" s="22">
        <v>0</v>
      </c>
      <c r="CD12" s="22">
        <v>5811822.9400000032</v>
      </c>
      <c r="CE12" s="22">
        <v>0</v>
      </c>
      <c r="CF12" s="22">
        <v>0</v>
      </c>
      <c r="CG12" s="22">
        <v>266280</v>
      </c>
      <c r="CH12" s="22">
        <v>148199.01</v>
      </c>
      <c r="CI12" s="22">
        <v>0</v>
      </c>
      <c r="CJ12" s="23">
        <v>200074223.28</v>
      </c>
      <c r="CK12" s="22">
        <v>0</v>
      </c>
      <c r="CL12" s="22">
        <v>0</v>
      </c>
      <c r="CM12" s="23">
        <v>199704732.74000001</v>
      </c>
      <c r="CN12" s="22">
        <v>0</v>
      </c>
      <c r="CO12" s="22">
        <v>199704732.74000001</v>
      </c>
      <c r="CP12" s="23">
        <v>369490.54</v>
      </c>
      <c r="CQ12" s="22">
        <v>0</v>
      </c>
      <c r="CR12" s="22">
        <v>369490.54</v>
      </c>
      <c r="CS12" s="22">
        <v>149260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3">
        <v>0</v>
      </c>
      <c r="DD12" s="22">
        <v>0</v>
      </c>
      <c r="DE12" s="22">
        <v>0</v>
      </c>
      <c r="DF12" s="23">
        <v>0</v>
      </c>
      <c r="DG12" s="22">
        <v>0</v>
      </c>
      <c r="DH12" s="22">
        <v>0</v>
      </c>
      <c r="DI12" s="23">
        <v>0</v>
      </c>
      <c r="DJ12" s="22">
        <v>0</v>
      </c>
      <c r="DK12" s="22">
        <v>0</v>
      </c>
      <c r="DL12" s="22">
        <v>0</v>
      </c>
      <c r="DM12" s="22">
        <v>6693492071.0400133</v>
      </c>
    </row>
    <row r="13" spans="1:117" ht="12.75" customHeight="1" x14ac:dyDescent="0.3">
      <c r="A13" s="65" t="s">
        <v>159</v>
      </c>
      <c r="B13" s="21">
        <v>1057</v>
      </c>
      <c r="C13" s="66" t="s">
        <v>147</v>
      </c>
      <c r="D13" s="23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2703.14</v>
      </c>
      <c r="W13" s="22">
        <v>25687.63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71.09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10.01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3">
        <v>0</v>
      </c>
      <c r="CK13" s="22">
        <v>0</v>
      </c>
      <c r="CL13" s="22">
        <v>0</v>
      </c>
      <c r="CM13" s="23">
        <v>0</v>
      </c>
      <c r="CN13" s="22">
        <v>0</v>
      </c>
      <c r="CO13" s="22">
        <v>0</v>
      </c>
      <c r="CP13" s="23">
        <v>0</v>
      </c>
      <c r="CQ13" s="22">
        <v>0</v>
      </c>
      <c r="CR13" s="22">
        <v>0</v>
      </c>
      <c r="CS13" s="22">
        <v>27695.66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3">
        <v>0</v>
      </c>
      <c r="DD13" s="22">
        <v>0</v>
      </c>
      <c r="DE13" s="22">
        <v>0</v>
      </c>
      <c r="DF13" s="23">
        <v>0</v>
      </c>
      <c r="DG13" s="22">
        <v>0</v>
      </c>
      <c r="DH13" s="22">
        <v>0</v>
      </c>
      <c r="DI13" s="23">
        <v>0</v>
      </c>
      <c r="DJ13" s="22">
        <v>0</v>
      </c>
      <c r="DK13" s="22">
        <v>0</v>
      </c>
      <c r="DL13" s="22">
        <v>0</v>
      </c>
      <c r="DM13" s="22">
        <v>56167.53</v>
      </c>
    </row>
    <row r="14" spans="1:117" ht="12.75" customHeight="1" x14ac:dyDescent="0.3">
      <c r="A14" s="65" t="s">
        <v>160</v>
      </c>
      <c r="B14" s="21">
        <v>2007</v>
      </c>
      <c r="C14" s="66" t="s">
        <v>161</v>
      </c>
      <c r="D14" s="23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3">
        <v>0</v>
      </c>
      <c r="CK14" s="22">
        <v>0</v>
      </c>
      <c r="CL14" s="22">
        <v>0</v>
      </c>
      <c r="CM14" s="23">
        <v>0</v>
      </c>
      <c r="CN14" s="22">
        <v>0</v>
      </c>
      <c r="CO14" s="22">
        <v>0</v>
      </c>
      <c r="CP14" s="23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3">
        <v>0</v>
      </c>
      <c r="DD14" s="22">
        <v>0</v>
      </c>
      <c r="DE14" s="22">
        <v>0</v>
      </c>
      <c r="DF14" s="23">
        <v>0</v>
      </c>
      <c r="DG14" s="22">
        <v>0</v>
      </c>
      <c r="DH14" s="22">
        <v>0</v>
      </c>
      <c r="DI14" s="23">
        <v>0</v>
      </c>
      <c r="DJ14" s="22">
        <v>0</v>
      </c>
      <c r="DK14" s="22">
        <v>0</v>
      </c>
      <c r="DL14" s="22">
        <v>0</v>
      </c>
      <c r="DM14" s="22">
        <v>0</v>
      </c>
    </row>
    <row r="15" spans="1:117" ht="12.75" customHeight="1" x14ac:dyDescent="0.3">
      <c r="A15" s="65" t="s">
        <v>163</v>
      </c>
      <c r="B15" s="21">
        <v>3005</v>
      </c>
      <c r="C15" s="66" t="s">
        <v>164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3">
        <v>0</v>
      </c>
      <c r="CK15" s="22">
        <v>0</v>
      </c>
      <c r="CL15" s="22">
        <v>0</v>
      </c>
      <c r="CM15" s="23">
        <v>0</v>
      </c>
      <c r="CN15" s="22">
        <v>0</v>
      </c>
      <c r="CO15" s="22">
        <v>0</v>
      </c>
      <c r="CP15" s="23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36726212.4799999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3">
        <v>0</v>
      </c>
      <c r="DD15" s="22">
        <v>0</v>
      </c>
      <c r="DE15" s="22">
        <v>0</v>
      </c>
      <c r="DF15" s="23">
        <v>0</v>
      </c>
      <c r="DG15" s="22">
        <v>0</v>
      </c>
      <c r="DH15" s="22">
        <v>0</v>
      </c>
      <c r="DI15" s="23">
        <v>0</v>
      </c>
      <c r="DJ15" s="22">
        <v>0</v>
      </c>
      <c r="DK15" s="22">
        <v>0</v>
      </c>
      <c r="DL15" s="22">
        <v>0</v>
      </c>
      <c r="DM15" s="22">
        <v>36726212.4799999</v>
      </c>
    </row>
    <row r="16" spans="1:117" ht="12.75" customHeight="1" x14ac:dyDescent="0.3">
      <c r="A16" s="65" t="s">
        <v>166</v>
      </c>
      <c r="B16" s="21">
        <v>3016</v>
      </c>
      <c r="C16" s="66" t="s">
        <v>164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1480402.72999999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3">
        <v>56408363.320000038</v>
      </c>
      <c r="CK16" s="22">
        <v>0</v>
      </c>
      <c r="CL16" s="22">
        <v>36.38999999999578</v>
      </c>
      <c r="CM16" s="23">
        <v>53397739.720000036</v>
      </c>
      <c r="CN16" s="22">
        <v>202756.9</v>
      </c>
      <c r="CO16" s="22">
        <v>53194982.820000038</v>
      </c>
      <c r="CP16" s="23">
        <v>3010587.209999999</v>
      </c>
      <c r="CQ16" s="22">
        <v>1300246.5699999998</v>
      </c>
      <c r="CR16" s="22">
        <v>1710340.6399999994</v>
      </c>
      <c r="CS16" s="22">
        <v>26383.629999999997</v>
      </c>
      <c r="CT16" s="22">
        <v>0</v>
      </c>
      <c r="CU16" s="22">
        <v>0</v>
      </c>
      <c r="CV16" s="22">
        <v>0</v>
      </c>
      <c r="CW16" s="22">
        <v>29992469.109999899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3">
        <v>0</v>
      </c>
      <c r="DD16" s="22">
        <v>0</v>
      </c>
      <c r="DE16" s="22">
        <v>0</v>
      </c>
      <c r="DF16" s="23">
        <v>0</v>
      </c>
      <c r="DG16" s="22">
        <v>0</v>
      </c>
      <c r="DH16" s="22">
        <v>0</v>
      </c>
      <c r="DI16" s="23">
        <v>0</v>
      </c>
      <c r="DJ16" s="22">
        <v>0</v>
      </c>
      <c r="DK16" s="22">
        <v>0</v>
      </c>
      <c r="DL16" s="22">
        <v>0</v>
      </c>
      <c r="DM16" s="22">
        <v>87907618.789999947</v>
      </c>
    </row>
    <row r="17" spans="1:117" ht="12.75" customHeight="1" x14ac:dyDescent="0.3">
      <c r="A17" s="67" t="s">
        <v>168</v>
      </c>
      <c r="B17" s="56">
        <v>9000</v>
      </c>
      <c r="C17" s="66" t="s">
        <v>169</v>
      </c>
      <c r="D17" s="57">
        <v>267636253.57999942</v>
      </c>
      <c r="E17" s="57">
        <v>67709256.439999312</v>
      </c>
      <c r="F17" s="57">
        <v>89992064.190000072</v>
      </c>
      <c r="G17" s="57">
        <v>109934932.95000006</v>
      </c>
      <c r="H17" s="57">
        <v>10013691.109999999</v>
      </c>
      <c r="I17" s="57">
        <v>703346293.58000314</v>
      </c>
      <c r="J17" s="57">
        <v>4277291.41</v>
      </c>
      <c r="K17" s="57">
        <v>43450256.009999998</v>
      </c>
      <c r="L17" s="57">
        <v>0</v>
      </c>
      <c r="M17" s="57">
        <v>0</v>
      </c>
      <c r="N17" s="57">
        <v>349450.37</v>
      </c>
      <c r="O17" s="57">
        <v>66614921.58999984</v>
      </c>
      <c r="P17" s="57">
        <v>0</v>
      </c>
      <c r="Q17" s="57">
        <v>3609078.3200000003</v>
      </c>
      <c r="R17" s="57">
        <v>0</v>
      </c>
      <c r="S17" s="57">
        <v>0</v>
      </c>
      <c r="T17" s="57">
        <v>13338397823.389975</v>
      </c>
      <c r="U17" s="57">
        <v>3038846.27</v>
      </c>
      <c r="V17" s="57">
        <v>1130100231.299968</v>
      </c>
      <c r="W17" s="57">
        <v>6268153367.6299639</v>
      </c>
      <c r="X17" s="57">
        <v>0</v>
      </c>
      <c r="Y17" s="57">
        <v>29116657.640000001</v>
      </c>
      <c r="Z17" s="57">
        <v>25205529.739999354</v>
      </c>
      <c r="AA17" s="57">
        <v>0</v>
      </c>
      <c r="AB17" s="57">
        <v>0</v>
      </c>
      <c r="AC17" s="57">
        <v>13653272.189999966</v>
      </c>
      <c r="AD17" s="57">
        <v>4002249.8099999451</v>
      </c>
      <c r="AE17" s="57">
        <v>0</v>
      </c>
      <c r="AF17" s="57">
        <v>13363641</v>
      </c>
      <c r="AG17" s="57">
        <v>22732424.609999999</v>
      </c>
      <c r="AH17" s="57">
        <v>0</v>
      </c>
      <c r="AI17" s="57">
        <v>0</v>
      </c>
      <c r="AJ17" s="57">
        <v>1587706.3</v>
      </c>
      <c r="AK17" s="57">
        <v>351977.8</v>
      </c>
      <c r="AL17" s="57">
        <v>0</v>
      </c>
      <c r="AM17" s="57">
        <v>11960952.390000001</v>
      </c>
      <c r="AN17" s="57">
        <v>360000</v>
      </c>
      <c r="AO17" s="57">
        <v>0</v>
      </c>
      <c r="AP17" s="57">
        <v>950145.48000000045</v>
      </c>
      <c r="AQ17" s="57">
        <v>0</v>
      </c>
      <c r="AR17" s="57">
        <v>0</v>
      </c>
      <c r="AS17" s="57">
        <v>0</v>
      </c>
      <c r="AT17" s="57">
        <v>1452357500.3299999</v>
      </c>
      <c r="AU17" s="57">
        <v>41083570.100000151</v>
      </c>
      <c r="AV17" s="57">
        <v>18978615.759999894</v>
      </c>
      <c r="AW17" s="57">
        <v>0</v>
      </c>
      <c r="AX17" s="57">
        <v>6944446.4099997077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981898591.84999311</v>
      </c>
      <c r="BE17" s="57">
        <v>107.7</v>
      </c>
      <c r="BF17" s="57">
        <v>0</v>
      </c>
      <c r="BG17" s="57">
        <v>0</v>
      </c>
      <c r="BH17" s="57">
        <v>0</v>
      </c>
      <c r="BI17" s="57">
        <v>0</v>
      </c>
      <c r="BJ17" s="57">
        <v>0</v>
      </c>
      <c r="BK17" s="57">
        <v>0</v>
      </c>
      <c r="BL17" s="57">
        <v>8501.9899999998815</v>
      </c>
      <c r="BM17" s="57">
        <v>19761.919999999998</v>
      </c>
      <c r="BN17" s="57">
        <v>55118840.160002723</v>
      </c>
      <c r="BO17" s="57">
        <v>0</v>
      </c>
      <c r="BP17" s="57">
        <v>86636917.160000205</v>
      </c>
      <c r="BQ17" s="57">
        <v>2848131.48</v>
      </c>
      <c r="BR17" s="57">
        <v>156608554.26999998</v>
      </c>
      <c r="BS17" s="57">
        <v>49034172.229999952</v>
      </c>
      <c r="BT17" s="57">
        <v>0</v>
      </c>
      <c r="BU17" s="57">
        <v>0</v>
      </c>
      <c r="BV17" s="57">
        <v>0</v>
      </c>
      <c r="BW17" s="57">
        <v>0</v>
      </c>
      <c r="BX17" s="57">
        <v>625932.32999999996</v>
      </c>
      <c r="BY17" s="57">
        <v>0</v>
      </c>
      <c r="BZ17" s="57">
        <v>0</v>
      </c>
      <c r="CA17" s="57">
        <v>17926048.530000001</v>
      </c>
      <c r="CB17" s="57">
        <v>1181746126.1700029</v>
      </c>
      <c r="CC17" s="57">
        <v>1314354.43</v>
      </c>
      <c r="CD17" s="57">
        <v>53253717.700000003</v>
      </c>
      <c r="CE17" s="57">
        <v>0</v>
      </c>
      <c r="CF17" s="57">
        <v>0</v>
      </c>
      <c r="CG17" s="57">
        <v>297430.81</v>
      </c>
      <c r="CH17" s="57">
        <v>4458581.75</v>
      </c>
      <c r="CI17" s="57">
        <v>3146572.24</v>
      </c>
      <c r="CJ17" s="57">
        <v>589454338.73000002</v>
      </c>
      <c r="CK17" s="57">
        <v>6706419.04</v>
      </c>
      <c r="CL17" s="57">
        <v>0</v>
      </c>
      <c r="CM17" s="57">
        <v>582378429.1500001</v>
      </c>
      <c r="CN17" s="57">
        <v>0</v>
      </c>
      <c r="CO17" s="57">
        <v>582378429.1500001</v>
      </c>
      <c r="CP17" s="57">
        <v>369490.54</v>
      </c>
      <c r="CQ17" s="57">
        <v>0</v>
      </c>
      <c r="CR17" s="57">
        <v>369490.54</v>
      </c>
      <c r="CS17" s="57">
        <v>10842833.52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26676875709.089901</v>
      </c>
    </row>
    <row r="18" spans="1:117" ht="13.8" x14ac:dyDescent="0.3">
      <c r="A18" s="67" t="s">
        <v>171</v>
      </c>
      <c r="B18" s="56">
        <v>9001</v>
      </c>
      <c r="C18" s="66" t="s">
        <v>172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1480402.72999999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56408363.320000038</v>
      </c>
      <c r="CK18" s="57">
        <v>0</v>
      </c>
      <c r="CL18" s="57">
        <v>36.38999999999578</v>
      </c>
      <c r="CM18" s="57">
        <v>53397739.720000036</v>
      </c>
      <c r="CN18" s="57">
        <v>202756.9</v>
      </c>
      <c r="CO18" s="57">
        <v>53194982.820000038</v>
      </c>
      <c r="CP18" s="57">
        <v>3010587.209999999</v>
      </c>
      <c r="CQ18" s="57">
        <v>1300246.5699999998</v>
      </c>
      <c r="CR18" s="57">
        <v>1710340.6399999994</v>
      </c>
      <c r="CS18" s="57">
        <v>26383.629999999997</v>
      </c>
      <c r="CT18" s="57">
        <v>0</v>
      </c>
      <c r="CU18" s="57">
        <v>0</v>
      </c>
      <c r="CV18" s="57">
        <v>0</v>
      </c>
      <c r="CW18" s="57">
        <v>66718681.589999795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124633831.26999985</v>
      </c>
    </row>
    <row r="19" spans="1:117" ht="12.75" customHeight="1" x14ac:dyDescent="0.3">
      <c r="A19" s="67" t="s">
        <v>174</v>
      </c>
      <c r="B19" s="56">
        <v>9003</v>
      </c>
      <c r="C19" s="66" t="s">
        <v>175</v>
      </c>
      <c r="D19" s="57">
        <v>267636253.57999942</v>
      </c>
      <c r="E19" s="57">
        <v>67709256.439999312</v>
      </c>
      <c r="F19" s="57">
        <v>89992064.190000072</v>
      </c>
      <c r="G19" s="57">
        <v>109934932.95000006</v>
      </c>
      <c r="H19" s="57">
        <v>10013691.109999999</v>
      </c>
      <c r="I19" s="57">
        <v>703346293.58000314</v>
      </c>
      <c r="J19" s="57">
        <v>4277291.41</v>
      </c>
      <c r="K19" s="57">
        <v>43450256.009999998</v>
      </c>
      <c r="L19" s="57">
        <v>0</v>
      </c>
      <c r="M19" s="57">
        <v>0</v>
      </c>
      <c r="N19" s="57">
        <v>349450.37</v>
      </c>
      <c r="O19" s="57">
        <v>66614921.58999984</v>
      </c>
      <c r="P19" s="57">
        <v>0</v>
      </c>
      <c r="Q19" s="57">
        <v>3609078.3200000003</v>
      </c>
      <c r="R19" s="57">
        <v>0</v>
      </c>
      <c r="S19" s="57">
        <v>0</v>
      </c>
      <c r="T19" s="57">
        <v>13338397823.389975</v>
      </c>
      <c r="U19" s="57">
        <v>3038846.27</v>
      </c>
      <c r="V19" s="57">
        <v>1130100231.299968</v>
      </c>
      <c r="W19" s="57">
        <v>6268153367.6299639</v>
      </c>
      <c r="X19" s="57">
        <v>0</v>
      </c>
      <c r="Y19" s="57">
        <v>29116657.640000001</v>
      </c>
      <c r="Z19" s="57">
        <v>25205529.739999354</v>
      </c>
      <c r="AA19" s="57">
        <v>0</v>
      </c>
      <c r="AB19" s="57">
        <v>0</v>
      </c>
      <c r="AC19" s="57">
        <v>13653272.189999966</v>
      </c>
      <c r="AD19" s="57">
        <v>4002249.8099999451</v>
      </c>
      <c r="AE19" s="57">
        <v>0</v>
      </c>
      <c r="AF19" s="57">
        <v>13363641</v>
      </c>
      <c r="AG19" s="57">
        <v>22732424.609999999</v>
      </c>
      <c r="AH19" s="57">
        <v>0</v>
      </c>
      <c r="AI19" s="57">
        <v>0</v>
      </c>
      <c r="AJ19" s="57">
        <v>1587706.3</v>
      </c>
      <c r="AK19" s="57">
        <v>351977.8</v>
      </c>
      <c r="AL19" s="57">
        <v>0</v>
      </c>
      <c r="AM19" s="57">
        <v>11960952.390000001</v>
      </c>
      <c r="AN19" s="57">
        <v>360000</v>
      </c>
      <c r="AO19" s="57">
        <v>0</v>
      </c>
      <c r="AP19" s="57">
        <v>950145.48000000045</v>
      </c>
      <c r="AQ19" s="57">
        <v>0</v>
      </c>
      <c r="AR19" s="57">
        <v>0</v>
      </c>
      <c r="AS19" s="57">
        <v>0</v>
      </c>
      <c r="AT19" s="57">
        <v>1452357500.3299999</v>
      </c>
      <c r="AU19" s="57">
        <v>41083570.100000151</v>
      </c>
      <c r="AV19" s="57">
        <v>18978615.759999894</v>
      </c>
      <c r="AW19" s="57">
        <v>0</v>
      </c>
      <c r="AX19" s="57">
        <v>6944446.4099997077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983378994.57999313</v>
      </c>
      <c r="BE19" s="57">
        <v>107.7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8501.9899999998815</v>
      </c>
      <c r="BM19" s="57">
        <v>19761.919999999998</v>
      </c>
      <c r="BN19" s="57">
        <v>55118840.160002723</v>
      </c>
      <c r="BO19" s="57">
        <v>0</v>
      </c>
      <c r="BP19" s="57">
        <v>86636917.160000205</v>
      </c>
      <c r="BQ19" s="57">
        <v>2848131.48</v>
      </c>
      <c r="BR19" s="57">
        <v>156608554.26999998</v>
      </c>
      <c r="BS19" s="57">
        <v>49034172.229999952</v>
      </c>
      <c r="BT19" s="57">
        <v>0</v>
      </c>
      <c r="BU19" s="57">
        <v>0</v>
      </c>
      <c r="BV19" s="57">
        <v>0</v>
      </c>
      <c r="BW19" s="57">
        <v>0</v>
      </c>
      <c r="BX19" s="57">
        <v>625932.32999999996</v>
      </c>
      <c r="BY19" s="57">
        <v>0</v>
      </c>
      <c r="BZ19" s="57">
        <v>0</v>
      </c>
      <c r="CA19" s="57">
        <v>17926048.530000001</v>
      </c>
      <c r="CB19" s="57">
        <v>1181746126.1700029</v>
      </c>
      <c r="CC19" s="57">
        <v>1314354.43</v>
      </c>
      <c r="CD19" s="57">
        <v>53253717.700000003</v>
      </c>
      <c r="CE19" s="57">
        <v>0</v>
      </c>
      <c r="CF19" s="57">
        <v>0</v>
      </c>
      <c r="CG19" s="57">
        <v>297430.81</v>
      </c>
      <c r="CH19" s="57">
        <v>4458581.75</v>
      </c>
      <c r="CI19" s="57">
        <v>3146572.24</v>
      </c>
      <c r="CJ19" s="57">
        <v>645862702.05000007</v>
      </c>
      <c r="CK19" s="57">
        <v>6706419.04</v>
      </c>
      <c r="CL19" s="57">
        <v>36.38999999999578</v>
      </c>
      <c r="CM19" s="57">
        <v>635776168.87000012</v>
      </c>
      <c r="CN19" s="57">
        <v>202756.9</v>
      </c>
      <c r="CO19" s="57">
        <v>635573411.97000015</v>
      </c>
      <c r="CP19" s="57">
        <v>3380077.7499999991</v>
      </c>
      <c r="CQ19" s="57">
        <v>1300246.5699999998</v>
      </c>
      <c r="CR19" s="57">
        <v>2079831.1799999995</v>
      </c>
      <c r="CS19" s="57">
        <v>10869217.15</v>
      </c>
      <c r="CT19" s="57">
        <v>0</v>
      </c>
      <c r="CU19" s="57">
        <v>0</v>
      </c>
      <c r="CV19" s="57">
        <v>0</v>
      </c>
      <c r="CW19" s="57">
        <v>66718681.589999795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26801509540.359901</v>
      </c>
    </row>
    <row r="22" spans="1:117" ht="12.75" customHeigh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4F55-C6B2-4AFD-A2E8-85C757EB8593}">
  <dimension ref="A1:DM22"/>
  <sheetViews>
    <sheetView showGridLines="0" zoomScale="80" zoomScaleNormal="80" workbookViewId="0">
      <pane xSplit="3" ySplit="6" topLeftCell="D7" activePane="bottomRight" state="frozen"/>
      <selection activeCell="B26" sqref="B26"/>
      <selection pane="topRight" activeCell="B26" sqref="B26"/>
      <selection pane="bottomLeft" activeCell="B26" sqref="B26"/>
      <selection pane="bottomRight" activeCell="D7" sqref="D7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17" width="18.6640625" style="3" customWidth="1"/>
    <col min="118" max="16384" width="9.3320312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10</v>
      </c>
      <c r="B2" s="2"/>
      <c r="C2" s="2"/>
    </row>
    <row r="3" spans="1:117" ht="15" customHeight="1" x14ac:dyDescent="0.3">
      <c r="A3" s="5" t="s">
        <v>298</v>
      </c>
      <c r="B3" s="2"/>
      <c r="C3" s="2"/>
    </row>
    <row r="4" spans="1:117" ht="22.5" customHeight="1" x14ac:dyDescent="0.25"/>
    <row r="5" spans="1:117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772</v>
      </c>
      <c r="BX5" s="11">
        <v>773</v>
      </c>
      <c r="BY5" s="11">
        <v>774</v>
      </c>
      <c r="BZ5" s="11">
        <v>775</v>
      </c>
      <c r="CA5" s="11">
        <v>776</v>
      </c>
      <c r="CB5" s="11">
        <v>777</v>
      </c>
      <c r="CC5" s="11">
        <v>778</v>
      </c>
      <c r="CD5" s="11">
        <v>779</v>
      </c>
      <c r="CE5" s="11">
        <v>780</v>
      </c>
      <c r="CF5" s="11">
        <v>781</v>
      </c>
      <c r="CG5" s="11">
        <v>782</v>
      </c>
      <c r="CH5" s="11">
        <v>783</v>
      </c>
      <c r="CI5" s="11">
        <v>784</v>
      </c>
      <c r="CJ5" s="11">
        <v>785</v>
      </c>
      <c r="CK5" s="11">
        <v>904</v>
      </c>
      <c r="CL5" s="11">
        <v>905</v>
      </c>
      <c r="CM5" s="11">
        <v>906</v>
      </c>
      <c r="CN5" s="11">
        <v>90601</v>
      </c>
      <c r="CO5" s="11">
        <v>90602</v>
      </c>
      <c r="CP5" s="11">
        <v>907</v>
      </c>
      <c r="CQ5" s="11">
        <v>90701</v>
      </c>
      <c r="CR5" s="11">
        <v>90702</v>
      </c>
      <c r="CS5" s="11">
        <v>786</v>
      </c>
      <c r="CT5" s="11">
        <v>789</v>
      </c>
      <c r="CU5" s="11">
        <v>798</v>
      </c>
      <c r="CV5" s="11">
        <v>790</v>
      </c>
      <c r="CW5" s="11">
        <v>791</v>
      </c>
      <c r="CX5" s="11">
        <v>792</v>
      </c>
      <c r="CY5" s="11">
        <v>793</v>
      </c>
      <c r="CZ5" s="11">
        <v>794</v>
      </c>
      <c r="DA5" s="11">
        <v>795</v>
      </c>
      <c r="DB5" s="11">
        <v>796</v>
      </c>
      <c r="DC5" s="11">
        <v>797</v>
      </c>
      <c r="DD5" s="11">
        <v>908</v>
      </c>
      <c r="DE5" s="11">
        <v>909</v>
      </c>
      <c r="DF5" s="11">
        <v>910</v>
      </c>
      <c r="DG5" s="11">
        <v>91001</v>
      </c>
      <c r="DH5" s="11">
        <v>91002</v>
      </c>
      <c r="DI5" s="11">
        <v>911</v>
      </c>
      <c r="DJ5" s="11">
        <v>91101</v>
      </c>
      <c r="DK5" s="11">
        <v>91102</v>
      </c>
      <c r="DL5" s="11">
        <v>799</v>
      </c>
      <c r="DM5" s="6"/>
    </row>
    <row r="6" spans="1:117" ht="80.099999999999994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111</v>
      </c>
      <c r="I6" s="8" t="s">
        <v>48</v>
      </c>
      <c r="J6" s="8" t="s">
        <v>14</v>
      </c>
      <c r="K6" s="8" t="s">
        <v>106</v>
      </c>
      <c r="L6" s="8" t="s">
        <v>107</v>
      </c>
      <c r="M6" s="8" t="s">
        <v>108</v>
      </c>
      <c r="N6" s="8" t="s">
        <v>99</v>
      </c>
      <c r="O6" s="8" t="s">
        <v>41</v>
      </c>
      <c r="P6" s="8" t="s">
        <v>42</v>
      </c>
      <c r="Q6" s="8" t="s">
        <v>37</v>
      </c>
      <c r="R6" s="8" t="s">
        <v>254</v>
      </c>
      <c r="S6" s="8" t="s">
        <v>75</v>
      </c>
      <c r="T6" s="8" t="s">
        <v>76</v>
      </c>
      <c r="U6" s="8" t="s">
        <v>77</v>
      </c>
      <c r="V6" s="8" t="s">
        <v>78</v>
      </c>
      <c r="W6" s="8" t="s">
        <v>30</v>
      </c>
      <c r="X6" s="8" t="s">
        <v>15</v>
      </c>
      <c r="Y6" s="8" t="s">
        <v>84</v>
      </c>
      <c r="Z6" s="8" t="s">
        <v>85</v>
      </c>
      <c r="AA6" s="8" t="s">
        <v>86</v>
      </c>
      <c r="AB6" s="8" t="s">
        <v>87</v>
      </c>
      <c r="AC6" s="8" t="s">
        <v>56</v>
      </c>
      <c r="AD6" s="8" t="s">
        <v>57</v>
      </c>
      <c r="AE6" s="8" t="s">
        <v>88</v>
      </c>
      <c r="AF6" s="8" t="s">
        <v>89</v>
      </c>
      <c r="AG6" s="8" t="s">
        <v>35</v>
      </c>
      <c r="AH6" s="8" t="s">
        <v>80</v>
      </c>
      <c r="AI6" s="8" t="s">
        <v>16</v>
      </c>
      <c r="AJ6" s="8" t="s">
        <v>255</v>
      </c>
      <c r="AK6" s="8" t="s">
        <v>91</v>
      </c>
      <c r="AL6" s="8" t="s">
        <v>92</v>
      </c>
      <c r="AM6" s="8" t="s">
        <v>93</v>
      </c>
      <c r="AN6" s="8" t="s">
        <v>94</v>
      </c>
      <c r="AO6" s="8" t="s">
        <v>82</v>
      </c>
      <c r="AP6" s="8" t="s">
        <v>109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100</v>
      </c>
      <c r="AZ6" s="8" t="s">
        <v>101</v>
      </c>
      <c r="BA6" s="8" t="s">
        <v>102</v>
      </c>
      <c r="BB6" s="8" t="s">
        <v>112</v>
      </c>
      <c r="BC6" s="8" t="s">
        <v>113</v>
      </c>
      <c r="BD6" s="8" t="s">
        <v>17</v>
      </c>
      <c r="BE6" s="8" t="s">
        <v>18</v>
      </c>
      <c r="BF6" s="8" t="s">
        <v>114</v>
      </c>
      <c r="BG6" s="8" t="s">
        <v>115</v>
      </c>
      <c r="BH6" s="8" t="s">
        <v>116</v>
      </c>
      <c r="BI6" s="8" t="s">
        <v>103</v>
      </c>
      <c r="BJ6" s="8" t="s">
        <v>104</v>
      </c>
      <c r="BK6" s="8" t="s">
        <v>117</v>
      </c>
      <c r="BL6" s="8" t="s">
        <v>118</v>
      </c>
      <c r="BM6" s="8" t="s">
        <v>119</v>
      </c>
      <c r="BN6" s="8" t="s">
        <v>121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95</v>
      </c>
      <c r="BU6" s="8" t="s">
        <v>256</v>
      </c>
      <c r="BV6" s="8" t="s">
        <v>97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73</v>
      </c>
      <c r="CI6" s="8" t="s">
        <v>20</v>
      </c>
      <c r="CJ6" s="8" t="s">
        <v>21</v>
      </c>
      <c r="CK6" s="8" t="s">
        <v>22</v>
      </c>
      <c r="CL6" s="8" t="s">
        <v>23</v>
      </c>
      <c r="CM6" s="8" t="s">
        <v>24</v>
      </c>
      <c r="CN6" s="8" t="s">
        <v>25</v>
      </c>
      <c r="CO6" s="8" t="s">
        <v>26</v>
      </c>
      <c r="CP6" s="8" t="s">
        <v>27</v>
      </c>
      <c r="CQ6" s="8" t="s">
        <v>25</v>
      </c>
      <c r="CR6" s="8" t="s">
        <v>26</v>
      </c>
      <c r="CS6" s="8" t="s">
        <v>28</v>
      </c>
      <c r="CT6" s="8" t="s">
        <v>123</v>
      </c>
      <c r="CU6" s="8" t="s">
        <v>124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131</v>
      </c>
      <c r="DB6" s="8" t="s">
        <v>20</v>
      </c>
      <c r="DC6" s="8" t="s">
        <v>21</v>
      </c>
      <c r="DD6" s="8" t="s">
        <v>22</v>
      </c>
      <c r="DE6" s="8" t="s">
        <v>23</v>
      </c>
      <c r="DF6" s="8" t="s">
        <v>24</v>
      </c>
      <c r="DG6" s="8" t="s">
        <v>25</v>
      </c>
      <c r="DH6" s="8" t="s">
        <v>26</v>
      </c>
      <c r="DI6" s="8" t="s">
        <v>27</v>
      </c>
      <c r="DJ6" s="8" t="s">
        <v>25</v>
      </c>
      <c r="DK6" s="8" t="s">
        <v>26</v>
      </c>
      <c r="DL6" s="8" t="s">
        <v>132</v>
      </c>
      <c r="DM6" s="69" t="s">
        <v>297</v>
      </c>
    </row>
    <row r="7" spans="1:117" ht="12.75" customHeight="1" x14ac:dyDescent="0.3">
      <c r="A7" s="65" t="s">
        <v>146</v>
      </c>
      <c r="B7" s="21">
        <v>1020</v>
      </c>
      <c r="C7" s="66" t="s">
        <v>147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3">
        <v>0</v>
      </c>
      <c r="CK7" s="22">
        <v>0</v>
      </c>
      <c r="CL7" s="22">
        <v>0</v>
      </c>
      <c r="CM7" s="23">
        <v>0</v>
      </c>
      <c r="CN7" s="22">
        <v>0</v>
      </c>
      <c r="CO7" s="22">
        <v>0</v>
      </c>
      <c r="CP7" s="23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2">
        <v>0</v>
      </c>
      <c r="DC7" s="23">
        <v>0</v>
      </c>
      <c r="DD7" s="22">
        <v>0</v>
      </c>
      <c r="DE7" s="22">
        <v>0</v>
      </c>
      <c r="DF7" s="23">
        <v>0</v>
      </c>
      <c r="DG7" s="22">
        <v>0</v>
      </c>
      <c r="DH7" s="22">
        <v>0</v>
      </c>
      <c r="DI7" s="23">
        <v>0</v>
      </c>
      <c r="DJ7" s="22">
        <v>0</v>
      </c>
      <c r="DK7" s="22">
        <v>0</v>
      </c>
      <c r="DL7" s="22">
        <v>0</v>
      </c>
      <c r="DM7" s="22">
        <v>0</v>
      </c>
    </row>
    <row r="8" spans="1:117" ht="12.75" customHeight="1" x14ac:dyDescent="0.3">
      <c r="A8" s="65" t="s">
        <v>149</v>
      </c>
      <c r="B8" s="21">
        <v>1022</v>
      </c>
      <c r="C8" s="66" t="s">
        <v>147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-296.41000000000003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-678.45</v>
      </c>
      <c r="BO8" s="22">
        <v>0</v>
      </c>
      <c r="BP8" s="22">
        <v>0</v>
      </c>
      <c r="BQ8" s="22">
        <v>-112618</v>
      </c>
      <c r="BR8" s="22">
        <v>1030295.16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3">
        <v>0</v>
      </c>
      <c r="CK8" s="22">
        <v>0</v>
      </c>
      <c r="CL8" s="22">
        <v>0</v>
      </c>
      <c r="CM8" s="23">
        <v>0</v>
      </c>
      <c r="CN8" s="22">
        <v>0</v>
      </c>
      <c r="CO8" s="22">
        <v>0</v>
      </c>
      <c r="CP8" s="23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2">
        <v>0</v>
      </c>
      <c r="DC8" s="23">
        <v>0</v>
      </c>
      <c r="DD8" s="22">
        <v>0</v>
      </c>
      <c r="DE8" s="22">
        <v>0</v>
      </c>
      <c r="DF8" s="23">
        <v>0</v>
      </c>
      <c r="DG8" s="22">
        <v>0</v>
      </c>
      <c r="DH8" s="22">
        <v>0</v>
      </c>
      <c r="DI8" s="23">
        <v>0</v>
      </c>
      <c r="DJ8" s="22">
        <v>0</v>
      </c>
      <c r="DK8" s="22">
        <v>0</v>
      </c>
      <c r="DL8" s="22">
        <v>0</v>
      </c>
      <c r="DM8" s="22">
        <v>916702.3</v>
      </c>
    </row>
    <row r="9" spans="1:117" ht="12.75" customHeight="1" x14ac:dyDescent="0.3">
      <c r="A9" s="65" t="s">
        <v>151</v>
      </c>
      <c r="B9" s="21">
        <v>1025</v>
      </c>
      <c r="C9" s="66" t="s">
        <v>147</v>
      </c>
      <c r="D9" s="23">
        <v>317801148.66999876</v>
      </c>
      <c r="E9" s="22">
        <v>22785777.279999901</v>
      </c>
      <c r="F9" s="22">
        <v>249631151.46999899</v>
      </c>
      <c r="G9" s="22">
        <v>45384219.919999897</v>
      </c>
      <c r="H9" s="22">
        <v>5277188.47</v>
      </c>
      <c r="I9" s="22">
        <v>86298415.079999998</v>
      </c>
      <c r="J9" s="22">
        <v>0</v>
      </c>
      <c r="K9" s="22">
        <v>0</v>
      </c>
      <c r="L9" s="22">
        <v>0</v>
      </c>
      <c r="M9" s="22">
        <v>0</v>
      </c>
      <c r="N9" s="22">
        <v>1909257.1</v>
      </c>
      <c r="O9" s="22">
        <v>4993013.67</v>
      </c>
      <c r="P9" s="22">
        <v>0</v>
      </c>
      <c r="Q9" s="22">
        <v>3689120.74</v>
      </c>
      <c r="R9" s="22">
        <v>0</v>
      </c>
      <c r="S9" s="22">
        <v>0</v>
      </c>
      <c r="T9" s="22">
        <v>121288276.92999899</v>
      </c>
      <c r="U9" s="22">
        <v>63454.7</v>
      </c>
      <c r="V9" s="22">
        <v>59671335.370000601</v>
      </c>
      <c r="W9" s="22">
        <v>134792135.25</v>
      </c>
      <c r="X9" s="22">
        <v>0</v>
      </c>
      <c r="Y9" s="22">
        <v>3458175.1</v>
      </c>
      <c r="Z9" s="22">
        <v>18970700.239999101</v>
      </c>
      <c r="AA9" s="22">
        <v>0</v>
      </c>
      <c r="AB9" s="22">
        <v>0</v>
      </c>
      <c r="AC9" s="22">
        <v>668899.39000000805</v>
      </c>
      <c r="AD9" s="22">
        <v>5423967.6699999599</v>
      </c>
      <c r="AE9" s="22">
        <v>0</v>
      </c>
      <c r="AF9" s="22">
        <v>361078.56</v>
      </c>
      <c r="AG9" s="22">
        <v>0</v>
      </c>
      <c r="AH9" s="22">
        <v>0</v>
      </c>
      <c r="AI9" s="22">
        <v>0</v>
      </c>
      <c r="AJ9" s="22">
        <v>49586.86</v>
      </c>
      <c r="AK9" s="22">
        <v>0</v>
      </c>
      <c r="AL9" s="22">
        <v>0</v>
      </c>
      <c r="AM9" s="22">
        <v>8492531.9600000102</v>
      </c>
      <c r="AN9" s="22">
        <v>0</v>
      </c>
      <c r="AO9" s="22">
        <v>0</v>
      </c>
      <c r="AP9" s="22">
        <v>59327.09</v>
      </c>
      <c r="AQ9" s="22">
        <v>0</v>
      </c>
      <c r="AR9" s="22">
        <v>0</v>
      </c>
      <c r="AS9" s="22">
        <v>0</v>
      </c>
      <c r="AT9" s="22">
        <v>366859744.25000298</v>
      </c>
      <c r="AU9" s="22">
        <v>2151477.33</v>
      </c>
      <c r="AV9" s="22">
        <v>722599.31000000099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239900055.28997299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6899773.6999981804</v>
      </c>
      <c r="BO9" s="22">
        <v>0</v>
      </c>
      <c r="BP9" s="22">
        <v>264844661.91000199</v>
      </c>
      <c r="BQ9" s="22">
        <v>0</v>
      </c>
      <c r="BR9" s="22">
        <v>53603066.100000001</v>
      </c>
      <c r="BS9" s="22">
        <v>21620646.540002398</v>
      </c>
      <c r="BT9" s="22">
        <v>0</v>
      </c>
      <c r="BU9" s="22">
        <v>0</v>
      </c>
      <c r="BV9" s="22">
        <v>0</v>
      </c>
      <c r="BW9" s="22">
        <v>0</v>
      </c>
      <c r="BX9" s="22">
        <v>566659.22</v>
      </c>
      <c r="BY9" s="22">
        <v>0</v>
      </c>
      <c r="BZ9" s="22">
        <v>0</v>
      </c>
      <c r="CA9" s="22">
        <v>15153164.08</v>
      </c>
      <c r="CB9" s="22">
        <v>106717876.29000001</v>
      </c>
      <c r="CC9" s="22">
        <v>6134460.3099999996</v>
      </c>
      <c r="CD9" s="22">
        <v>121659460.56999999</v>
      </c>
      <c r="CE9" s="22">
        <v>0</v>
      </c>
      <c r="CF9" s="22">
        <v>0</v>
      </c>
      <c r="CG9" s="22">
        <v>25786836.02</v>
      </c>
      <c r="CH9" s="22">
        <v>42008711.590000004</v>
      </c>
      <c r="CI9" s="22">
        <v>19892</v>
      </c>
      <c r="CJ9" s="23">
        <v>337000</v>
      </c>
      <c r="CK9" s="22">
        <v>337000</v>
      </c>
      <c r="CL9" s="22">
        <v>0</v>
      </c>
      <c r="CM9" s="23">
        <v>0</v>
      </c>
      <c r="CN9" s="22">
        <v>0</v>
      </c>
      <c r="CO9" s="22">
        <v>0</v>
      </c>
      <c r="CP9" s="23">
        <v>0</v>
      </c>
      <c r="CQ9" s="22">
        <v>0</v>
      </c>
      <c r="CR9" s="22">
        <v>0</v>
      </c>
      <c r="CS9" s="22">
        <v>73628.3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3">
        <v>0</v>
      </c>
      <c r="DD9" s="22">
        <v>0</v>
      </c>
      <c r="DE9" s="22">
        <v>0</v>
      </c>
      <c r="DF9" s="23">
        <v>0</v>
      </c>
      <c r="DG9" s="22">
        <v>0</v>
      </c>
      <c r="DH9" s="22">
        <v>0</v>
      </c>
      <c r="DI9" s="23">
        <v>0</v>
      </c>
      <c r="DJ9" s="22">
        <v>0</v>
      </c>
      <c r="DK9" s="22">
        <v>0</v>
      </c>
      <c r="DL9" s="22">
        <v>0</v>
      </c>
      <c r="DM9" s="22">
        <v>2048327325.6599753</v>
      </c>
    </row>
    <row r="10" spans="1:117" ht="12.75" customHeight="1" x14ac:dyDescent="0.3">
      <c r="A10" s="65" t="s">
        <v>153</v>
      </c>
      <c r="B10" s="21">
        <v>1030</v>
      </c>
      <c r="C10" s="66" t="s">
        <v>147</v>
      </c>
      <c r="D10" s="23">
        <v>187219989.38999999</v>
      </c>
      <c r="E10" s="22">
        <v>50520117.340000004</v>
      </c>
      <c r="F10" s="22">
        <v>85896066.599999994</v>
      </c>
      <c r="G10" s="22">
        <v>50803805.450000003</v>
      </c>
      <c r="H10" s="22">
        <v>4812252.8600000003</v>
      </c>
      <c r="I10" s="22">
        <v>149105201.49000001</v>
      </c>
      <c r="J10" s="22">
        <v>0</v>
      </c>
      <c r="K10" s="22">
        <v>853227.53</v>
      </c>
      <c r="L10" s="22">
        <v>0</v>
      </c>
      <c r="M10" s="22">
        <v>0</v>
      </c>
      <c r="N10" s="22">
        <v>0</v>
      </c>
      <c r="O10" s="22">
        <v>13030277.880000001</v>
      </c>
      <c r="P10" s="22">
        <v>0</v>
      </c>
      <c r="Q10" s="22">
        <v>0</v>
      </c>
      <c r="R10" s="22">
        <v>0</v>
      </c>
      <c r="S10" s="22">
        <v>0</v>
      </c>
      <c r="T10" s="22">
        <v>164621786.59999999</v>
      </c>
      <c r="U10" s="22">
        <v>0</v>
      </c>
      <c r="V10" s="22">
        <v>50257926.969999999</v>
      </c>
      <c r="W10" s="22">
        <v>779943254.60000002</v>
      </c>
      <c r="X10" s="22">
        <v>0</v>
      </c>
      <c r="Y10" s="22">
        <v>142793065.41</v>
      </c>
      <c r="Z10" s="22">
        <v>149355470.53</v>
      </c>
      <c r="AA10" s="22">
        <v>0</v>
      </c>
      <c r="AB10" s="22">
        <v>0</v>
      </c>
      <c r="AC10" s="22">
        <v>3678966.91</v>
      </c>
      <c r="AD10" s="22">
        <v>32995454.149999999</v>
      </c>
      <c r="AE10" s="22">
        <v>0</v>
      </c>
      <c r="AF10" s="22">
        <v>56239.199999999997</v>
      </c>
      <c r="AG10" s="22">
        <v>0</v>
      </c>
      <c r="AH10" s="22">
        <v>0</v>
      </c>
      <c r="AI10" s="22">
        <v>0</v>
      </c>
      <c r="AJ10" s="22">
        <v>0</v>
      </c>
      <c r="AK10" s="22">
        <v>38045.269999999997</v>
      </c>
      <c r="AL10" s="22">
        <v>0</v>
      </c>
      <c r="AM10" s="22">
        <v>27239035.859999999</v>
      </c>
      <c r="AN10" s="22">
        <v>0</v>
      </c>
      <c r="AO10" s="22">
        <v>0</v>
      </c>
      <c r="AP10" s="22">
        <v>64673791.939999998</v>
      </c>
      <c r="AQ10" s="22">
        <v>0</v>
      </c>
      <c r="AR10" s="22">
        <v>0</v>
      </c>
      <c r="AS10" s="22">
        <v>0</v>
      </c>
      <c r="AT10" s="22">
        <v>561507114.40999997</v>
      </c>
      <c r="AU10" s="22">
        <v>8449742.5</v>
      </c>
      <c r="AV10" s="22">
        <v>2045583.53</v>
      </c>
      <c r="AW10" s="22">
        <v>0</v>
      </c>
      <c r="AX10" s="22">
        <v>2384386.71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608643369.79999995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1962148.28</v>
      </c>
      <c r="BN10" s="22">
        <v>47371168.039999999</v>
      </c>
      <c r="BO10" s="22">
        <v>0</v>
      </c>
      <c r="BP10" s="22">
        <v>512425256.16000003</v>
      </c>
      <c r="BQ10" s="22">
        <v>677109.01</v>
      </c>
      <c r="BR10" s="22">
        <v>62116111.299999997</v>
      </c>
      <c r="BS10" s="22">
        <v>420895561.82999998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624291.39</v>
      </c>
      <c r="CB10" s="22">
        <v>43257755.969999999</v>
      </c>
      <c r="CC10" s="22">
        <v>0</v>
      </c>
      <c r="CD10" s="22">
        <v>3562919.98</v>
      </c>
      <c r="CE10" s="22">
        <v>0</v>
      </c>
      <c r="CF10" s="22">
        <v>0</v>
      </c>
      <c r="CG10" s="22">
        <v>0</v>
      </c>
      <c r="CH10" s="22">
        <v>230364</v>
      </c>
      <c r="CI10" s="22">
        <v>1362429.3</v>
      </c>
      <c r="CJ10" s="23">
        <v>87642242.680000007</v>
      </c>
      <c r="CK10" s="22">
        <v>581988.69999999995</v>
      </c>
      <c r="CL10" s="22">
        <v>0</v>
      </c>
      <c r="CM10" s="23">
        <v>80862178.75</v>
      </c>
      <c r="CN10" s="22">
        <v>0</v>
      </c>
      <c r="CO10" s="22">
        <v>80862178.75</v>
      </c>
      <c r="CP10" s="23">
        <v>6198075.2300000004</v>
      </c>
      <c r="CQ10" s="22">
        <v>0</v>
      </c>
      <c r="CR10" s="22">
        <v>6198075.2300000004</v>
      </c>
      <c r="CS10" s="22">
        <v>2027560.76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3">
        <v>0</v>
      </c>
      <c r="DD10" s="22">
        <v>0</v>
      </c>
      <c r="DE10" s="22">
        <v>0</v>
      </c>
      <c r="DF10" s="23">
        <v>0</v>
      </c>
      <c r="DG10" s="22">
        <v>0</v>
      </c>
      <c r="DH10" s="22">
        <v>0</v>
      </c>
      <c r="DI10" s="23">
        <v>0</v>
      </c>
      <c r="DJ10" s="22">
        <v>0</v>
      </c>
      <c r="DK10" s="22">
        <v>0</v>
      </c>
      <c r="DL10" s="22">
        <v>0</v>
      </c>
      <c r="DM10" s="22">
        <v>4137859102.2399998</v>
      </c>
    </row>
    <row r="11" spans="1:117" ht="12.75" customHeight="1" x14ac:dyDescent="0.3">
      <c r="A11" s="65" t="s">
        <v>155</v>
      </c>
      <c r="B11" s="21">
        <v>1036</v>
      </c>
      <c r="C11" s="66" t="s">
        <v>147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3">
        <v>0</v>
      </c>
      <c r="CK11" s="22">
        <v>0</v>
      </c>
      <c r="CL11" s="22">
        <v>0</v>
      </c>
      <c r="CM11" s="23">
        <v>0</v>
      </c>
      <c r="CN11" s="22">
        <v>0</v>
      </c>
      <c r="CO11" s="22">
        <v>0</v>
      </c>
      <c r="CP11" s="23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3">
        <v>0</v>
      </c>
      <c r="DD11" s="22">
        <v>0</v>
      </c>
      <c r="DE11" s="22">
        <v>0</v>
      </c>
      <c r="DF11" s="23">
        <v>0</v>
      </c>
      <c r="DG11" s="22">
        <v>0</v>
      </c>
      <c r="DH11" s="22">
        <v>0</v>
      </c>
      <c r="DI11" s="23">
        <v>0</v>
      </c>
      <c r="DJ11" s="22">
        <v>0</v>
      </c>
      <c r="DK11" s="22">
        <v>0</v>
      </c>
      <c r="DL11" s="22">
        <v>0</v>
      </c>
      <c r="DM11" s="22">
        <v>0</v>
      </c>
    </row>
    <row r="12" spans="1:117" ht="12.75" customHeight="1" x14ac:dyDescent="0.3">
      <c r="A12" s="65" t="s">
        <v>157</v>
      </c>
      <c r="B12" s="21">
        <v>1048</v>
      </c>
      <c r="C12" s="66" t="s">
        <v>147</v>
      </c>
      <c r="D12" s="23">
        <v>130295261.28000727</v>
      </c>
      <c r="E12" s="22">
        <v>60597856.980006807</v>
      </c>
      <c r="F12" s="22">
        <v>22413489.66000022</v>
      </c>
      <c r="G12" s="22">
        <v>47283914.640000261</v>
      </c>
      <c r="H12" s="22">
        <v>0</v>
      </c>
      <c r="I12" s="22">
        <v>109007060.91000016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1823395.1700000062</v>
      </c>
      <c r="P12" s="22">
        <v>0</v>
      </c>
      <c r="Q12" s="22">
        <v>83512.61</v>
      </c>
      <c r="R12" s="22">
        <v>0</v>
      </c>
      <c r="S12" s="22">
        <v>0</v>
      </c>
      <c r="T12" s="22">
        <v>213611416.34999609</v>
      </c>
      <c r="U12" s="22">
        <v>0</v>
      </c>
      <c r="V12" s="22">
        <v>26749748.059999902</v>
      </c>
      <c r="W12" s="22">
        <v>383225988.20000225</v>
      </c>
      <c r="X12" s="22">
        <v>0</v>
      </c>
      <c r="Y12" s="22">
        <v>5528048.9499999899</v>
      </c>
      <c r="Z12" s="22">
        <v>5275780.1999975229</v>
      </c>
      <c r="AA12" s="22">
        <v>0</v>
      </c>
      <c r="AB12" s="22">
        <v>0</v>
      </c>
      <c r="AC12" s="22">
        <v>2877138.090000032</v>
      </c>
      <c r="AD12" s="22">
        <v>8030474.8600014066</v>
      </c>
      <c r="AE12" s="22">
        <v>0</v>
      </c>
      <c r="AF12" s="22">
        <v>0</v>
      </c>
      <c r="AG12" s="22">
        <v>3587668.56</v>
      </c>
      <c r="AH12" s="22">
        <v>10183516.870000001</v>
      </c>
      <c r="AI12" s="22">
        <v>47670.04</v>
      </c>
      <c r="AJ12" s="22">
        <v>0</v>
      </c>
      <c r="AK12" s="22">
        <v>0</v>
      </c>
      <c r="AL12" s="22">
        <v>0</v>
      </c>
      <c r="AM12" s="22">
        <v>49750.539999999855</v>
      </c>
      <c r="AN12" s="22">
        <v>0</v>
      </c>
      <c r="AO12" s="22">
        <v>0</v>
      </c>
      <c r="AP12" s="22">
        <v>284399.9999999993</v>
      </c>
      <c r="AQ12" s="22">
        <v>0</v>
      </c>
      <c r="AR12" s="22">
        <v>0</v>
      </c>
      <c r="AS12" s="22">
        <v>0</v>
      </c>
      <c r="AT12" s="22">
        <v>919528135.89994514</v>
      </c>
      <c r="AU12" s="22">
        <v>36957988.130001321</v>
      </c>
      <c r="AV12" s="22">
        <v>19439937.550000802</v>
      </c>
      <c r="AW12" s="22">
        <v>0</v>
      </c>
      <c r="AX12" s="22">
        <v>530605915.44999009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1170961970.1699829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670.77999999894655</v>
      </c>
      <c r="BM12" s="22">
        <v>0</v>
      </c>
      <c r="BN12" s="22">
        <v>415627858.46945655</v>
      </c>
      <c r="BO12" s="22">
        <v>0</v>
      </c>
      <c r="BP12" s="22">
        <v>107331919.00999999</v>
      </c>
      <c r="BQ12" s="22">
        <v>0</v>
      </c>
      <c r="BR12" s="22">
        <v>701522.17000000027</v>
      </c>
      <c r="BS12" s="22">
        <v>95680897.949999467</v>
      </c>
      <c r="BT12" s="22">
        <v>0</v>
      </c>
      <c r="BU12" s="22">
        <v>0</v>
      </c>
      <c r="BV12" s="22">
        <v>49750.539999999855</v>
      </c>
      <c r="BW12" s="22">
        <v>0</v>
      </c>
      <c r="BX12" s="22">
        <v>280626.21999999997</v>
      </c>
      <c r="BY12" s="22">
        <v>0</v>
      </c>
      <c r="BZ12" s="22">
        <v>0</v>
      </c>
      <c r="CA12" s="22">
        <v>24012157.499999996</v>
      </c>
      <c r="CB12" s="22">
        <v>168535554.33000049</v>
      </c>
      <c r="CC12" s="22">
        <v>1463569.54</v>
      </c>
      <c r="CD12" s="22">
        <v>176903258.77999982</v>
      </c>
      <c r="CE12" s="22">
        <v>0</v>
      </c>
      <c r="CF12" s="22">
        <v>0</v>
      </c>
      <c r="CG12" s="22">
        <v>5558566.6500000004</v>
      </c>
      <c r="CH12" s="22">
        <v>102944942.71000017</v>
      </c>
      <c r="CI12" s="22">
        <v>0</v>
      </c>
      <c r="CJ12" s="23">
        <v>120624851.86</v>
      </c>
      <c r="CK12" s="22">
        <v>0</v>
      </c>
      <c r="CL12" s="22">
        <v>0</v>
      </c>
      <c r="CM12" s="23">
        <v>119195429.25</v>
      </c>
      <c r="CN12" s="22">
        <v>0</v>
      </c>
      <c r="CO12" s="22">
        <v>119195429.25</v>
      </c>
      <c r="CP12" s="23">
        <v>1429422.61</v>
      </c>
      <c r="CQ12" s="22">
        <v>0</v>
      </c>
      <c r="CR12" s="22">
        <v>1429422.61</v>
      </c>
      <c r="CS12" s="22">
        <v>53962.57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3">
        <v>0</v>
      </c>
      <c r="DD12" s="22">
        <v>0</v>
      </c>
      <c r="DE12" s="22">
        <v>0</v>
      </c>
      <c r="DF12" s="23">
        <v>0</v>
      </c>
      <c r="DG12" s="22">
        <v>0</v>
      </c>
      <c r="DH12" s="22">
        <v>0</v>
      </c>
      <c r="DI12" s="23">
        <v>0</v>
      </c>
      <c r="DJ12" s="22">
        <v>0</v>
      </c>
      <c r="DK12" s="22">
        <v>0</v>
      </c>
      <c r="DL12" s="22">
        <v>0</v>
      </c>
      <c r="DM12" s="22">
        <v>4797924886.9693804</v>
      </c>
    </row>
    <row r="13" spans="1:117" ht="12.75" customHeight="1" x14ac:dyDescent="0.3">
      <c r="A13" s="65" t="s">
        <v>159</v>
      </c>
      <c r="B13" s="21">
        <v>1057</v>
      </c>
      <c r="C13" s="66" t="s">
        <v>147</v>
      </c>
      <c r="D13" s="23">
        <v>11769154.259999674</v>
      </c>
      <c r="E13" s="22">
        <v>2427440.5988843888</v>
      </c>
      <c r="F13" s="22">
        <v>5785311.0253256764</v>
      </c>
      <c r="G13" s="22">
        <v>3556402.6357896086</v>
      </c>
      <c r="H13" s="22">
        <v>115920.42000000097</v>
      </c>
      <c r="I13" s="22">
        <v>-2.2351741790771484E-8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1443352.0999999994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13664808.529999867</v>
      </c>
      <c r="W13" s="22">
        <v>163379143.78999981</v>
      </c>
      <c r="X13" s="22">
        <v>0</v>
      </c>
      <c r="Y13" s="22">
        <v>43874312.499999732</v>
      </c>
      <c r="Z13" s="22">
        <v>9122902.500000041</v>
      </c>
      <c r="AA13" s="22">
        <v>0</v>
      </c>
      <c r="AB13" s="22">
        <v>0</v>
      </c>
      <c r="AC13" s="22">
        <v>233.57000007806346</v>
      </c>
      <c r="AD13" s="22">
        <v>162.70999996038154</v>
      </c>
      <c r="AE13" s="22">
        <v>0</v>
      </c>
      <c r="AF13" s="22">
        <v>5951.25</v>
      </c>
      <c r="AG13" s="22">
        <v>0</v>
      </c>
      <c r="AH13" s="22">
        <v>0</v>
      </c>
      <c r="AI13" s="22">
        <v>0</v>
      </c>
      <c r="AJ13" s="22">
        <v>0</v>
      </c>
      <c r="AK13" s="22">
        <v>600</v>
      </c>
      <c r="AL13" s="22">
        <v>0</v>
      </c>
      <c r="AM13" s="22">
        <v>3000</v>
      </c>
      <c r="AN13" s="22">
        <v>0</v>
      </c>
      <c r="AO13" s="22">
        <v>0</v>
      </c>
      <c r="AP13" s="22">
        <v>6.0535967350006104E-9</v>
      </c>
      <c r="AQ13" s="22">
        <v>0</v>
      </c>
      <c r="AR13" s="22">
        <v>0</v>
      </c>
      <c r="AS13" s="22">
        <v>0</v>
      </c>
      <c r="AT13" s="22">
        <v>105659203.08000083</v>
      </c>
      <c r="AU13" s="22">
        <v>51.619999994523823</v>
      </c>
      <c r="AV13" s="22">
        <v>357.0000000372529</v>
      </c>
      <c r="AW13" s="22">
        <v>0</v>
      </c>
      <c r="AX13" s="22">
        <v>51.619999988703057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22771495.70000026</v>
      </c>
      <c r="BE13" s="22">
        <v>163832.62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106244876.93999586</v>
      </c>
      <c r="BO13" s="22">
        <v>0</v>
      </c>
      <c r="BP13" s="22">
        <v>100617885.41000009</v>
      </c>
      <c r="BQ13" s="22">
        <v>75360.010000000009</v>
      </c>
      <c r="BR13" s="22">
        <v>1129929.1599999995</v>
      </c>
      <c r="BS13" s="22">
        <v>24297673.279999387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3">
        <v>0</v>
      </c>
      <c r="CK13" s="22">
        <v>0</v>
      </c>
      <c r="CL13" s="22">
        <v>0</v>
      </c>
      <c r="CM13" s="23">
        <v>0</v>
      </c>
      <c r="CN13" s="22">
        <v>0</v>
      </c>
      <c r="CO13" s="22">
        <v>0</v>
      </c>
      <c r="CP13" s="23">
        <v>0</v>
      </c>
      <c r="CQ13" s="22">
        <v>0</v>
      </c>
      <c r="CR13" s="22">
        <v>0</v>
      </c>
      <c r="CS13" s="22">
        <v>259958.47999999934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3">
        <v>0</v>
      </c>
      <c r="DD13" s="22">
        <v>0</v>
      </c>
      <c r="DE13" s="22">
        <v>0</v>
      </c>
      <c r="DF13" s="23">
        <v>0</v>
      </c>
      <c r="DG13" s="22">
        <v>0</v>
      </c>
      <c r="DH13" s="22">
        <v>0</v>
      </c>
      <c r="DI13" s="23">
        <v>0</v>
      </c>
      <c r="DJ13" s="22">
        <v>0</v>
      </c>
      <c r="DK13" s="22">
        <v>0</v>
      </c>
      <c r="DL13" s="22">
        <v>0</v>
      </c>
      <c r="DM13" s="22">
        <v>604600216.54999566</v>
      </c>
    </row>
    <row r="14" spans="1:117" ht="12.75" customHeight="1" x14ac:dyDescent="0.3">
      <c r="A14" s="65" t="s">
        <v>160</v>
      </c>
      <c r="B14" s="21">
        <v>2007</v>
      </c>
      <c r="C14" s="66" t="s">
        <v>161</v>
      </c>
      <c r="D14" s="23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1167122.4100000001</v>
      </c>
      <c r="BE14" s="22">
        <v>274498.22000000009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3">
        <v>0</v>
      </c>
      <c r="CK14" s="22">
        <v>0</v>
      </c>
      <c r="CL14" s="22">
        <v>0</v>
      </c>
      <c r="CM14" s="23">
        <v>0</v>
      </c>
      <c r="CN14" s="22">
        <v>0</v>
      </c>
      <c r="CO14" s="22">
        <v>0</v>
      </c>
      <c r="CP14" s="23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</v>
      </c>
      <c r="CW14" s="22">
        <v>346515042.95000005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3">
        <v>0</v>
      </c>
      <c r="DD14" s="22">
        <v>0</v>
      </c>
      <c r="DE14" s="22">
        <v>0</v>
      </c>
      <c r="DF14" s="23">
        <v>0</v>
      </c>
      <c r="DG14" s="22">
        <v>0</v>
      </c>
      <c r="DH14" s="22">
        <v>0</v>
      </c>
      <c r="DI14" s="23">
        <v>0</v>
      </c>
      <c r="DJ14" s="22">
        <v>0</v>
      </c>
      <c r="DK14" s="22">
        <v>0</v>
      </c>
      <c r="DL14" s="22">
        <v>0</v>
      </c>
      <c r="DM14" s="22">
        <v>347956663.58000004</v>
      </c>
    </row>
    <row r="15" spans="1:117" ht="12.75" customHeight="1" x14ac:dyDescent="0.3">
      <c r="A15" s="65" t="s">
        <v>163</v>
      </c>
      <c r="B15" s="21">
        <v>3005</v>
      </c>
      <c r="C15" s="66" t="s">
        <v>164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59344.82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3">
        <v>0</v>
      </c>
      <c r="CK15" s="22">
        <v>0</v>
      </c>
      <c r="CL15" s="22">
        <v>0</v>
      </c>
      <c r="CM15" s="23">
        <v>0</v>
      </c>
      <c r="CN15" s="22">
        <v>0</v>
      </c>
      <c r="CO15" s="22">
        <v>0</v>
      </c>
      <c r="CP15" s="23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196151808.67000178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3">
        <v>0</v>
      </c>
      <c r="DD15" s="22">
        <v>0</v>
      </c>
      <c r="DE15" s="22">
        <v>0</v>
      </c>
      <c r="DF15" s="23">
        <v>0</v>
      </c>
      <c r="DG15" s="22">
        <v>0</v>
      </c>
      <c r="DH15" s="22">
        <v>0</v>
      </c>
      <c r="DI15" s="23">
        <v>0</v>
      </c>
      <c r="DJ15" s="22">
        <v>0</v>
      </c>
      <c r="DK15" s="22">
        <v>0</v>
      </c>
      <c r="DL15" s="22">
        <v>0</v>
      </c>
      <c r="DM15" s="22">
        <v>196211153.49000177</v>
      </c>
    </row>
    <row r="16" spans="1:117" ht="12.75" customHeight="1" x14ac:dyDescent="0.3">
      <c r="A16" s="65" t="s">
        <v>166</v>
      </c>
      <c r="B16" s="21">
        <v>3016</v>
      </c>
      <c r="C16" s="66" t="s">
        <v>164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463919441.08001</v>
      </c>
      <c r="BE16" s="22">
        <v>45467481.359999798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3">
        <v>441891469.23000085</v>
      </c>
      <c r="CK16" s="22">
        <v>11084089.250000006</v>
      </c>
      <c r="CL16" s="22">
        <v>548938.33999999985</v>
      </c>
      <c r="CM16" s="23">
        <v>169778036.28000057</v>
      </c>
      <c r="CN16" s="22">
        <v>2661531.240000003</v>
      </c>
      <c r="CO16" s="22">
        <v>167116505.04000056</v>
      </c>
      <c r="CP16" s="23">
        <v>260480405.36000031</v>
      </c>
      <c r="CQ16" s="22">
        <v>11702977.319999963</v>
      </c>
      <c r="CR16" s="22">
        <v>248777428.04000035</v>
      </c>
      <c r="CS16" s="22">
        <v>6146912.1399999661</v>
      </c>
      <c r="CT16" s="22">
        <v>0</v>
      </c>
      <c r="CU16" s="22">
        <v>0</v>
      </c>
      <c r="CV16" s="22">
        <v>0</v>
      </c>
      <c r="CW16" s="22">
        <v>786264540.87998104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3">
        <v>0</v>
      </c>
      <c r="DD16" s="22">
        <v>0</v>
      </c>
      <c r="DE16" s="22">
        <v>0</v>
      </c>
      <c r="DF16" s="23">
        <v>0</v>
      </c>
      <c r="DG16" s="22">
        <v>0</v>
      </c>
      <c r="DH16" s="22">
        <v>0</v>
      </c>
      <c r="DI16" s="23">
        <v>0</v>
      </c>
      <c r="DJ16" s="22">
        <v>0</v>
      </c>
      <c r="DK16" s="22">
        <v>0</v>
      </c>
      <c r="DL16" s="22">
        <v>0</v>
      </c>
      <c r="DM16" s="22">
        <v>1743689844.6899915</v>
      </c>
    </row>
    <row r="17" spans="1:117" ht="12.75" customHeight="1" x14ac:dyDescent="0.3">
      <c r="A17" s="67" t="s">
        <v>168</v>
      </c>
      <c r="B17" s="56">
        <v>9000</v>
      </c>
      <c r="C17" s="66" t="s">
        <v>169</v>
      </c>
      <c r="D17" s="57">
        <v>647085553.60000563</v>
      </c>
      <c r="E17" s="57">
        <v>136331192.1988911</v>
      </c>
      <c r="F17" s="57">
        <v>363726018.75532484</v>
      </c>
      <c r="G17" s="57">
        <v>147028342.64578977</v>
      </c>
      <c r="H17" s="57">
        <v>10205361.750000002</v>
      </c>
      <c r="I17" s="57">
        <v>344410677.48000014</v>
      </c>
      <c r="J17" s="57">
        <v>0</v>
      </c>
      <c r="K17" s="57">
        <v>853227.53</v>
      </c>
      <c r="L17" s="57">
        <v>0</v>
      </c>
      <c r="M17" s="57">
        <v>0</v>
      </c>
      <c r="N17" s="57">
        <v>1909257.1</v>
      </c>
      <c r="O17" s="57">
        <v>21290038.820000004</v>
      </c>
      <c r="P17" s="57">
        <v>0</v>
      </c>
      <c r="Q17" s="57">
        <v>3772633.35</v>
      </c>
      <c r="R17" s="57">
        <v>0</v>
      </c>
      <c r="S17" s="57">
        <v>0</v>
      </c>
      <c r="T17" s="57">
        <v>499521479.87999511</v>
      </c>
      <c r="U17" s="57">
        <v>63454.7</v>
      </c>
      <c r="V17" s="57">
        <v>150343818.93000036</v>
      </c>
      <c r="W17" s="57">
        <v>1461340521.8400021</v>
      </c>
      <c r="X17" s="57">
        <v>0</v>
      </c>
      <c r="Y17" s="57">
        <v>195653601.95999971</v>
      </c>
      <c r="Z17" s="57">
        <v>182724853.46999663</v>
      </c>
      <c r="AA17" s="57">
        <v>0</v>
      </c>
      <c r="AB17" s="57">
        <v>0</v>
      </c>
      <c r="AC17" s="57">
        <v>7225237.9600001182</v>
      </c>
      <c r="AD17" s="57">
        <v>46450059.390001327</v>
      </c>
      <c r="AE17" s="57">
        <v>0</v>
      </c>
      <c r="AF17" s="57">
        <v>423269.01</v>
      </c>
      <c r="AG17" s="57">
        <v>3587668.56</v>
      </c>
      <c r="AH17" s="57">
        <v>10183516.870000001</v>
      </c>
      <c r="AI17" s="57">
        <v>47670.04</v>
      </c>
      <c r="AJ17" s="57">
        <v>49586.86</v>
      </c>
      <c r="AK17" s="57">
        <v>38645.269999999997</v>
      </c>
      <c r="AL17" s="57">
        <v>0</v>
      </c>
      <c r="AM17" s="57">
        <v>35784318.360000007</v>
      </c>
      <c r="AN17" s="57">
        <v>0</v>
      </c>
      <c r="AO17" s="57">
        <v>0</v>
      </c>
      <c r="AP17" s="57">
        <v>65017519.030000009</v>
      </c>
      <c r="AQ17" s="57">
        <v>0</v>
      </c>
      <c r="AR17" s="57">
        <v>0</v>
      </c>
      <c r="AS17" s="57">
        <v>0</v>
      </c>
      <c r="AT17" s="57">
        <v>1953554197.6399488</v>
      </c>
      <c r="AU17" s="57">
        <v>47559259.580001317</v>
      </c>
      <c r="AV17" s="57">
        <v>22208477.390000839</v>
      </c>
      <c r="AW17" s="57">
        <v>0</v>
      </c>
      <c r="AX17" s="57">
        <v>532990353.77999008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2042276890.9599562</v>
      </c>
      <c r="BE17" s="57">
        <v>163536.21</v>
      </c>
      <c r="BF17" s="57">
        <v>0</v>
      </c>
      <c r="BG17" s="57">
        <v>0</v>
      </c>
      <c r="BH17" s="57">
        <v>0</v>
      </c>
      <c r="BI17" s="57">
        <v>0</v>
      </c>
      <c r="BJ17" s="57">
        <v>0</v>
      </c>
      <c r="BK17" s="57">
        <v>0</v>
      </c>
      <c r="BL17" s="57">
        <v>670.77999999894655</v>
      </c>
      <c r="BM17" s="57">
        <v>1962148.28</v>
      </c>
      <c r="BN17" s="57">
        <v>576142998.69945061</v>
      </c>
      <c r="BO17" s="57">
        <v>0</v>
      </c>
      <c r="BP17" s="57">
        <v>985219722.49000216</v>
      </c>
      <c r="BQ17" s="57">
        <v>639851.02</v>
      </c>
      <c r="BR17" s="57">
        <v>118580923.89</v>
      </c>
      <c r="BS17" s="57">
        <v>562494779.60000122</v>
      </c>
      <c r="BT17" s="57">
        <v>0</v>
      </c>
      <c r="BU17" s="57">
        <v>0</v>
      </c>
      <c r="BV17" s="57">
        <v>49750.539999999855</v>
      </c>
      <c r="BW17" s="57">
        <v>0</v>
      </c>
      <c r="BX17" s="57">
        <v>847285.44</v>
      </c>
      <c r="BY17" s="57">
        <v>0</v>
      </c>
      <c r="BZ17" s="57">
        <v>0</v>
      </c>
      <c r="CA17" s="57">
        <v>39789612.969999999</v>
      </c>
      <c r="CB17" s="57">
        <v>318511186.59000051</v>
      </c>
      <c r="CC17" s="57">
        <v>7598029.8499999996</v>
      </c>
      <c r="CD17" s="57">
        <v>302125639.3299998</v>
      </c>
      <c r="CE17" s="57">
        <v>0</v>
      </c>
      <c r="CF17" s="57">
        <v>0</v>
      </c>
      <c r="CG17" s="57">
        <v>31345402.670000002</v>
      </c>
      <c r="CH17" s="57">
        <v>145184018.30000019</v>
      </c>
      <c r="CI17" s="57">
        <v>1382321.3</v>
      </c>
      <c r="CJ17" s="57">
        <v>208604094.54000002</v>
      </c>
      <c r="CK17" s="57">
        <v>918988.7</v>
      </c>
      <c r="CL17" s="57">
        <v>0</v>
      </c>
      <c r="CM17" s="57">
        <v>200057608</v>
      </c>
      <c r="CN17" s="57">
        <v>0</v>
      </c>
      <c r="CO17" s="57">
        <v>200057608</v>
      </c>
      <c r="CP17" s="57">
        <v>7627497.8400000008</v>
      </c>
      <c r="CQ17" s="57">
        <v>0</v>
      </c>
      <c r="CR17" s="57">
        <v>7627497.8400000008</v>
      </c>
      <c r="CS17" s="57">
        <v>2415110.1099999994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11589628233.719351</v>
      </c>
    </row>
    <row r="18" spans="1:117" ht="13.8" x14ac:dyDescent="0.3">
      <c r="A18" s="67" t="s">
        <v>171</v>
      </c>
      <c r="B18" s="56">
        <v>9001</v>
      </c>
      <c r="C18" s="66" t="s">
        <v>172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465145908.31001002</v>
      </c>
      <c r="BE18" s="57">
        <v>45741979.579999797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441891469.23000085</v>
      </c>
      <c r="CK18" s="57">
        <v>11084089.250000006</v>
      </c>
      <c r="CL18" s="57">
        <v>548938.33999999985</v>
      </c>
      <c r="CM18" s="57">
        <v>169778036.28000057</v>
      </c>
      <c r="CN18" s="57">
        <v>2661531.240000003</v>
      </c>
      <c r="CO18" s="57">
        <v>167116505.04000056</v>
      </c>
      <c r="CP18" s="57">
        <v>260480405.36000031</v>
      </c>
      <c r="CQ18" s="57">
        <v>11702977.319999963</v>
      </c>
      <c r="CR18" s="57">
        <v>248777428.04000035</v>
      </c>
      <c r="CS18" s="57">
        <v>6146912.1399999661</v>
      </c>
      <c r="CT18" s="57">
        <v>0</v>
      </c>
      <c r="CU18" s="57">
        <v>0</v>
      </c>
      <c r="CV18" s="57">
        <v>0</v>
      </c>
      <c r="CW18" s="57">
        <v>1328931392.4999828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2287857661.7599931</v>
      </c>
    </row>
    <row r="19" spans="1:117" ht="12.75" customHeight="1" x14ac:dyDescent="0.3">
      <c r="A19" s="67" t="s">
        <v>174</v>
      </c>
      <c r="B19" s="56">
        <v>9003</v>
      </c>
      <c r="C19" s="66" t="s">
        <v>175</v>
      </c>
      <c r="D19" s="57">
        <v>647085553.60000563</v>
      </c>
      <c r="E19" s="57">
        <v>136331192.1988911</v>
      </c>
      <c r="F19" s="57">
        <v>363726018.75532484</v>
      </c>
      <c r="G19" s="57">
        <v>147028342.64578977</v>
      </c>
      <c r="H19" s="57">
        <v>10205361.750000002</v>
      </c>
      <c r="I19" s="57">
        <v>344410677.48000014</v>
      </c>
      <c r="J19" s="57">
        <v>0</v>
      </c>
      <c r="K19" s="57">
        <v>853227.53</v>
      </c>
      <c r="L19" s="57">
        <v>0</v>
      </c>
      <c r="M19" s="57">
        <v>0</v>
      </c>
      <c r="N19" s="57">
        <v>1909257.1</v>
      </c>
      <c r="O19" s="57">
        <v>21290038.820000004</v>
      </c>
      <c r="P19" s="57">
        <v>0</v>
      </c>
      <c r="Q19" s="57">
        <v>3772633.35</v>
      </c>
      <c r="R19" s="57">
        <v>0</v>
      </c>
      <c r="S19" s="57">
        <v>0</v>
      </c>
      <c r="T19" s="57">
        <v>499521479.87999511</v>
      </c>
      <c r="U19" s="57">
        <v>63454.7</v>
      </c>
      <c r="V19" s="57">
        <v>150343818.93000036</v>
      </c>
      <c r="W19" s="57">
        <v>1461340521.8400021</v>
      </c>
      <c r="X19" s="57">
        <v>0</v>
      </c>
      <c r="Y19" s="57">
        <v>195653601.95999971</v>
      </c>
      <c r="Z19" s="57">
        <v>182724853.46999663</v>
      </c>
      <c r="AA19" s="57">
        <v>0</v>
      </c>
      <c r="AB19" s="57">
        <v>0</v>
      </c>
      <c r="AC19" s="57">
        <v>7225237.9600001182</v>
      </c>
      <c r="AD19" s="57">
        <v>46450059.390001327</v>
      </c>
      <c r="AE19" s="57">
        <v>0</v>
      </c>
      <c r="AF19" s="57">
        <v>423269.01</v>
      </c>
      <c r="AG19" s="57">
        <v>3587668.56</v>
      </c>
      <c r="AH19" s="57">
        <v>10183516.870000001</v>
      </c>
      <c r="AI19" s="57">
        <v>47670.04</v>
      </c>
      <c r="AJ19" s="57">
        <v>49586.86</v>
      </c>
      <c r="AK19" s="57">
        <v>38645.269999999997</v>
      </c>
      <c r="AL19" s="57">
        <v>0</v>
      </c>
      <c r="AM19" s="57">
        <v>35784318.360000007</v>
      </c>
      <c r="AN19" s="57">
        <v>0</v>
      </c>
      <c r="AO19" s="57">
        <v>0</v>
      </c>
      <c r="AP19" s="57">
        <v>65017519.030000009</v>
      </c>
      <c r="AQ19" s="57">
        <v>0</v>
      </c>
      <c r="AR19" s="57">
        <v>0</v>
      </c>
      <c r="AS19" s="57">
        <v>0</v>
      </c>
      <c r="AT19" s="57">
        <v>1953554197.6399488</v>
      </c>
      <c r="AU19" s="57">
        <v>47559259.580001317</v>
      </c>
      <c r="AV19" s="57">
        <v>22208477.390000839</v>
      </c>
      <c r="AW19" s="57">
        <v>0</v>
      </c>
      <c r="AX19" s="57">
        <v>532990353.77999008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2507422799.2699661</v>
      </c>
      <c r="BE19" s="57">
        <v>45905515.789999798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670.77999999894655</v>
      </c>
      <c r="BM19" s="57">
        <v>1962148.28</v>
      </c>
      <c r="BN19" s="57">
        <v>576142998.69945061</v>
      </c>
      <c r="BO19" s="57">
        <v>0</v>
      </c>
      <c r="BP19" s="57">
        <v>985219722.49000216</v>
      </c>
      <c r="BQ19" s="57">
        <v>639851.02</v>
      </c>
      <c r="BR19" s="57">
        <v>118580923.89</v>
      </c>
      <c r="BS19" s="57">
        <v>562494779.60000122</v>
      </c>
      <c r="BT19" s="57">
        <v>0</v>
      </c>
      <c r="BU19" s="57">
        <v>0</v>
      </c>
      <c r="BV19" s="57">
        <v>49750.539999999855</v>
      </c>
      <c r="BW19" s="57">
        <v>0</v>
      </c>
      <c r="BX19" s="57">
        <v>847285.44</v>
      </c>
      <c r="BY19" s="57">
        <v>0</v>
      </c>
      <c r="BZ19" s="57">
        <v>0</v>
      </c>
      <c r="CA19" s="57">
        <v>39789612.969999999</v>
      </c>
      <c r="CB19" s="57">
        <v>318511186.59000051</v>
      </c>
      <c r="CC19" s="57">
        <v>7598029.8499999996</v>
      </c>
      <c r="CD19" s="57">
        <v>302125639.3299998</v>
      </c>
      <c r="CE19" s="57">
        <v>0</v>
      </c>
      <c r="CF19" s="57">
        <v>0</v>
      </c>
      <c r="CG19" s="57">
        <v>31345402.670000002</v>
      </c>
      <c r="CH19" s="57">
        <v>145184018.30000019</v>
      </c>
      <c r="CI19" s="57">
        <v>1382321.3</v>
      </c>
      <c r="CJ19" s="57">
        <v>650495563.77000093</v>
      </c>
      <c r="CK19" s="57">
        <v>12003077.950000005</v>
      </c>
      <c r="CL19" s="57">
        <v>548938.33999999985</v>
      </c>
      <c r="CM19" s="57">
        <v>369835644.28000057</v>
      </c>
      <c r="CN19" s="57">
        <v>2661531.240000003</v>
      </c>
      <c r="CO19" s="57">
        <v>367174113.04000056</v>
      </c>
      <c r="CP19" s="57">
        <v>268107903.20000032</v>
      </c>
      <c r="CQ19" s="57">
        <v>11702977.319999963</v>
      </c>
      <c r="CR19" s="57">
        <v>256404925.88000035</v>
      </c>
      <c r="CS19" s="57">
        <v>8562022.2499999665</v>
      </c>
      <c r="CT19" s="57">
        <v>0</v>
      </c>
      <c r="CU19" s="57">
        <v>0</v>
      </c>
      <c r="CV19" s="57">
        <v>0</v>
      </c>
      <c r="CW19" s="57">
        <v>1328931392.4999828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13877485895.479343</v>
      </c>
    </row>
    <row r="22" spans="1:117" ht="12.75" customHeigh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EC7F8-823D-4280-84E0-A1DE1E5BB5AE}">
  <dimension ref="A1:DM22"/>
  <sheetViews>
    <sheetView showGridLines="0" zoomScale="80" zoomScaleNormal="80" workbookViewId="0">
      <pane xSplit="3" ySplit="6" topLeftCell="D7" activePane="bottomRight" state="frozen"/>
      <selection activeCell="B26" sqref="B26"/>
      <selection pane="topRight" activeCell="B26" sqref="B26"/>
      <selection pane="bottomLeft" activeCell="B26" sqref="B26"/>
      <selection pane="bottomRight" activeCell="D7" sqref="D7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17" width="18.6640625" style="3" customWidth="1"/>
    <col min="118" max="16384" width="9.3320312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11</v>
      </c>
      <c r="B2" s="2"/>
      <c r="C2" s="2"/>
    </row>
    <row r="3" spans="1:117" ht="15" customHeight="1" x14ac:dyDescent="0.3">
      <c r="A3" s="5" t="s">
        <v>298</v>
      </c>
      <c r="B3" s="2"/>
      <c r="C3" s="2"/>
    </row>
    <row r="4" spans="1:117" ht="22.5" customHeight="1" x14ac:dyDescent="0.25"/>
    <row r="5" spans="1:117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772</v>
      </c>
      <c r="BX5" s="11">
        <v>773</v>
      </c>
      <c r="BY5" s="11">
        <v>774</v>
      </c>
      <c r="BZ5" s="11">
        <v>775</v>
      </c>
      <c r="CA5" s="11">
        <v>776</v>
      </c>
      <c r="CB5" s="11">
        <v>777</v>
      </c>
      <c r="CC5" s="11">
        <v>778</v>
      </c>
      <c r="CD5" s="11">
        <v>779</v>
      </c>
      <c r="CE5" s="11">
        <v>780</v>
      </c>
      <c r="CF5" s="11">
        <v>781</v>
      </c>
      <c r="CG5" s="11">
        <v>782</v>
      </c>
      <c r="CH5" s="11">
        <v>783</v>
      </c>
      <c r="CI5" s="11">
        <v>784</v>
      </c>
      <c r="CJ5" s="11">
        <v>785</v>
      </c>
      <c r="CK5" s="11">
        <v>904</v>
      </c>
      <c r="CL5" s="11">
        <v>905</v>
      </c>
      <c r="CM5" s="11">
        <v>906</v>
      </c>
      <c r="CN5" s="11">
        <v>90601</v>
      </c>
      <c r="CO5" s="11">
        <v>90602</v>
      </c>
      <c r="CP5" s="11">
        <v>907</v>
      </c>
      <c r="CQ5" s="11">
        <v>90701</v>
      </c>
      <c r="CR5" s="11">
        <v>90702</v>
      </c>
      <c r="CS5" s="11">
        <v>786</v>
      </c>
      <c r="CT5" s="11">
        <v>789</v>
      </c>
      <c r="CU5" s="11">
        <v>798</v>
      </c>
      <c r="CV5" s="11">
        <v>790</v>
      </c>
      <c r="CW5" s="11">
        <v>791</v>
      </c>
      <c r="CX5" s="11">
        <v>792</v>
      </c>
      <c r="CY5" s="11">
        <v>793</v>
      </c>
      <c r="CZ5" s="11">
        <v>794</v>
      </c>
      <c r="DA5" s="11">
        <v>795</v>
      </c>
      <c r="DB5" s="11">
        <v>796</v>
      </c>
      <c r="DC5" s="11">
        <v>797</v>
      </c>
      <c r="DD5" s="11">
        <v>908</v>
      </c>
      <c r="DE5" s="11">
        <v>909</v>
      </c>
      <c r="DF5" s="11">
        <v>910</v>
      </c>
      <c r="DG5" s="11">
        <v>91001</v>
      </c>
      <c r="DH5" s="11">
        <v>91002</v>
      </c>
      <c r="DI5" s="11">
        <v>911</v>
      </c>
      <c r="DJ5" s="11">
        <v>91101</v>
      </c>
      <c r="DK5" s="11">
        <v>91102</v>
      </c>
      <c r="DL5" s="11">
        <v>799</v>
      </c>
      <c r="DM5" s="6"/>
    </row>
    <row r="6" spans="1:117" ht="80.099999999999994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111</v>
      </c>
      <c r="I6" s="8" t="s">
        <v>48</v>
      </c>
      <c r="J6" s="8" t="s">
        <v>14</v>
      </c>
      <c r="K6" s="8" t="s">
        <v>106</v>
      </c>
      <c r="L6" s="8" t="s">
        <v>107</v>
      </c>
      <c r="M6" s="8" t="s">
        <v>108</v>
      </c>
      <c r="N6" s="8" t="s">
        <v>99</v>
      </c>
      <c r="O6" s="8" t="s">
        <v>41</v>
      </c>
      <c r="P6" s="8" t="s">
        <v>42</v>
      </c>
      <c r="Q6" s="8" t="s">
        <v>37</v>
      </c>
      <c r="R6" s="8" t="s">
        <v>254</v>
      </c>
      <c r="S6" s="8" t="s">
        <v>75</v>
      </c>
      <c r="T6" s="8" t="s">
        <v>76</v>
      </c>
      <c r="U6" s="8" t="s">
        <v>77</v>
      </c>
      <c r="V6" s="8" t="s">
        <v>78</v>
      </c>
      <c r="W6" s="8" t="s">
        <v>30</v>
      </c>
      <c r="X6" s="8" t="s">
        <v>15</v>
      </c>
      <c r="Y6" s="8" t="s">
        <v>84</v>
      </c>
      <c r="Z6" s="8" t="s">
        <v>85</v>
      </c>
      <c r="AA6" s="8" t="s">
        <v>86</v>
      </c>
      <c r="AB6" s="8" t="s">
        <v>87</v>
      </c>
      <c r="AC6" s="8" t="s">
        <v>56</v>
      </c>
      <c r="AD6" s="8" t="s">
        <v>57</v>
      </c>
      <c r="AE6" s="8" t="s">
        <v>88</v>
      </c>
      <c r="AF6" s="8" t="s">
        <v>89</v>
      </c>
      <c r="AG6" s="8" t="s">
        <v>35</v>
      </c>
      <c r="AH6" s="8" t="s">
        <v>80</v>
      </c>
      <c r="AI6" s="8" t="s">
        <v>16</v>
      </c>
      <c r="AJ6" s="8" t="s">
        <v>255</v>
      </c>
      <c r="AK6" s="8" t="s">
        <v>91</v>
      </c>
      <c r="AL6" s="8" t="s">
        <v>92</v>
      </c>
      <c r="AM6" s="8" t="s">
        <v>93</v>
      </c>
      <c r="AN6" s="8" t="s">
        <v>94</v>
      </c>
      <c r="AO6" s="8" t="s">
        <v>82</v>
      </c>
      <c r="AP6" s="8" t="s">
        <v>109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100</v>
      </c>
      <c r="AZ6" s="8" t="s">
        <v>101</v>
      </c>
      <c r="BA6" s="8" t="s">
        <v>102</v>
      </c>
      <c r="BB6" s="8" t="s">
        <v>112</v>
      </c>
      <c r="BC6" s="8" t="s">
        <v>113</v>
      </c>
      <c r="BD6" s="8" t="s">
        <v>17</v>
      </c>
      <c r="BE6" s="8" t="s">
        <v>18</v>
      </c>
      <c r="BF6" s="8" t="s">
        <v>114</v>
      </c>
      <c r="BG6" s="8" t="s">
        <v>115</v>
      </c>
      <c r="BH6" s="8" t="s">
        <v>116</v>
      </c>
      <c r="BI6" s="8" t="s">
        <v>103</v>
      </c>
      <c r="BJ6" s="8" t="s">
        <v>104</v>
      </c>
      <c r="BK6" s="8" t="s">
        <v>117</v>
      </c>
      <c r="BL6" s="8" t="s">
        <v>118</v>
      </c>
      <c r="BM6" s="8" t="s">
        <v>119</v>
      </c>
      <c r="BN6" s="8" t="s">
        <v>121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95</v>
      </c>
      <c r="BU6" s="8" t="s">
        <v>256</v>
      </c>
      <c r="BV6" s="8" t="s">
        <v>97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73</v>
      </c>
      <c r="CI6" s="8" t="s">
        <v>20</v>
      </c>
      <c r="CJ6" s="8" t="s">
        <v>21</v>
      </c>
      <c r="CK6" s="8" t="s">
        <v>22</v>
      </c>
      <c r="CL6" s="8" t="s">
        <v>23</v>
      </c>
      <c r="CM6" s="8" t="s">
        <v>24</v>
      </c>
      <c r="CN6" s="8" t="s">
        <v>25</v>
      </c>
      <c r="CO6" s="8" t="s">
        <v>26</v>
      </c>
      <c r="CP6" s="8" t="s">
        <v>27</v>
      </c>
      <c r="CQ6" s="8" t="s">
        <v>25</v>
      </c>
      <c r="CR6" s="8" t="s">
        <v>26</v>
      </c>
      <c r="CS6" s="8" t="s">
        <v>28</v>
      </c>
      <c r="CT6" s="8" t="s">
        <v>123</v>
      </c>
      <c r="CU6" s="8" t="s">
        <v>124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131</v>
      </c>
      <c r="DB6" s="8" t="s">
        <v>20</v>
      </c>
      <c r="DC6" s="8" t="s">
        <v>21</v>
      </c>
      <c r="DD6" s="8" t="s">
        <v>22</v>
      </c>
      <c r="DE6" s="8" t="s">
        <v>23</v>
      </c>
      <c r="DF6" s="8" t="s">
        <v>24</v>
      </c>
      <c r="DG6" s="8" t="s">
        <v>25</v>
      </c>
      <c r="DH6" s="8" t="s">
        <v>26</v>
      </c>
      <c r="DI6" s="8" t="s">
        <v>27</v>
      </c>
      <c r="DJ6" s="8" t="s">
        <v>25</v>
      </c>
      <c r="DK6" s="8" t="s">
        <v>26</v>
      </c>
      <c r="DL6" s="8" t="s">
        <v>132</v>
      </c>
      <c r="DM6" s="69" t="s">
        <v>297</v>
      </c>
    </row>
    <row r="7" spans="1:117" ht="12.75" customHeight="1" x14ac:dyDescent="0.3">
      <c r="A7" s="65" t="s">
        <v>146</v>
      </c>
      <c r="B7" s="21">
        <v>1020</v>
      </c>
      <c r="C7" s="66" t="s">
        <v>147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3">
        <v>0</v>
      </c>
      <c r="CK7" s="22">
        <v>0</v>
      </c>
      <c r="CL7" s="22">
        <v>0</v>
      </c>
      <c r="CM7" s="23">
        <v>0</v>
      </c>
      <c r="CN7" s="22">
        <v>0</v>
      </c>
      <c r="CO7" s="22">
        <v>0</v>
      </c>
      <c r="CP7" s="23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2">
        <v>0</v>
      </c>
      <c r="DC7" s="23">
        <v>0</v>
      </c>
      <c r="DD7" s="22">
        <v>0</v>
      </c>
      <c r="DE7" s="22">
        <v>0</v>
      </c>
      <c r="DF7" s="23">
        <v>0</v>
      </c>
      <c r="DG7" s="22">
        <v>0</v>
      </c>
      <c r="DH7" s="22">
        <v>0</v>
      </c>
      <c r="DI7" s="23">
        <v>0</v>
      </c>
      <c r="DJ7" s="22">
        <v>0</v>
      </c>
      <c r="DK7" s="22">
        <v>0</v>
      </c>
      <c r="DL7" s="22">
        <v>0</v>
      </c>
      <c r="DM7" s="22">
        <v>0</v>
      </c>
    </row>
    <row r="8" spans="1:117" ht="12.75" customHeight="1" x14ac:dyDescent="0.3">
      <c r="A8" s="65" t="s">
        <v>149</v>
      </c>
      <c r="B8" s="21">
        <v>1022</v>
      </c>
      <c r="C8" s="66" t="s">
        <v>147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3">
        <v>0</v>
      </c>
      <c r="CK8" s="22">
        <v>0</v>
      </c>
      <c r="CL8" s="22">
        <v>0</v>
      </c>
      <c r="CM8" s="23">
        <v>0</v>
      </c>
      <c r="CN8" s="22">
        <v>0</v>
      </c>
      <c r="CO8" s="22">
        <v>0</v>
      </c>
      <c r="CP8" s="23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2">
        <v>0</v>
      </c>
      <c r="DC8" s="23">
        <v>0</v>
      </c>
      <c r="DD8" s="22">
        <v>0</v>
      </c>
      <c r="DE8" s="22">
        <v>0</v>
      </c>
      <c r="DF8" s="23">
        <v>0</v>
      </c>
      <c r="DG8" s="22">
        <v>0</v>
      </c>
      <c r="DH8" s="22">
        <v>0</v>
      </c>
      <c r="DI8" s="23">
        <v>0</v>
      </c>
      <c r="DJ8" s="22">
        <v>0</v>
      </c>
      <c r="DK8" s="22">
        <v>0</v>
      </c>
      <c r="DL8" s="22">
        <v>0</v>
      </c>
      <c r="DM8" s="22">
        <v>0</v>
      </c>
    </row>
    <row r="9" spans="1:117" ht="12.75" customHeight="1" x14ac:dyDescent="0.3">
      <c r="A9" s="65" t="s">
        <v>151</v>
      </c>
      <c r="B9" s="21">
        <v>1025</v>
      </c>
      <c r="C9" s="66" t="s">
        <v>147</v>
      </c>
      <c r="D9" s="23">
        <v>40291405.439999998</v>
      </c>
      <c r="E9" s="22">
        <v>589107.77</v>
      </c>
      <c r="F9" s="22">
        <v>3644813.24</v>
      </c>
      <c r="G9" s="22">
        <v>36057484.43</v>
      </c>
      <c r="H9" s="22">
        <v>5373412.3300000001</v>
      </c>
      <c r="I9" s="22">
        <v>5000649.1599999899</v>
      </c>
      <c r="J9" s="22">
        <v>0</v>
      </c>
      <c r="K9" s="22">
        <v>-537467.38000000198</v>
      </c>
      <c r="L9" s="22">
        <v>0</v>
      </c>
      <c r="M9" s="22">
        <v>0</v>
      </c>
      <c r="N9" s="22">
        <v>275322.82</v>
      </c>
      <c r="O9" s="22">
        <v>8248007.1799999997</v>
      </c>
      <c r="P9" s="22">
        <v>0</v>
      </c>
      <c r="Q9" s="22">
        <v>5221768</v>
      </c>
      <c r="R9" s="22">
        <v>0</v>
      </c>
      <c r="S9" s="22">
        <v>0</v>
      </c>
      <c r="T9" s="22">
        <v>129116844.66999599</v>
      </c>
      <c r="U9" s="22">
        <v>19135.93</v>
      </c>
      <c r="V9" s="22">
        <v>24211880.6100008</v>
      </c>
      <c r="W9" s="22">
        <v>79507634.690000102</v>
      </c>
      <c r="X9" s="22">
        <v>0</v>
      </c>
      <c r="Y9" s="22">
        <v>3052563.68</v>
      </c>
      <c r="Z9" s="22">
        <v>367251.72</v>
      </c>
      <c r="AA9" s="22">
        <v>0</v>
      </c>
      <c r="AB9" s="22">
        <v>0</v>
      </c>
      <c r="AC9" s="22">
        <v>302621.92</v>
      </c>
      <c r="AD9" s="22">
        <v>506331.65999999898</v>
      </c>
      <c r="AE9" s="22">
        <v>0</v>
      </c>
      <c r="AF9" s="22">
        <v>18776.96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40000</v>
      </c>
      <c r="AO9" s="22">
        <v>0</v>
      </c>
      <c r="AP9" s="22">
        <v>56168.09</v>
      </c>
      <c r="AQ9" s="22">
        <v>0</v>
      </c>
      <c r="AR9" s="22">
        <v>0</v>
      </c>
      <c r="AS9" s="22">
        <v>0</v>
      </c>
      <c r="AT9" s="22">
        <v>53689011.189999998</v>
      </c>
      <c r="AU9" s="22">
        <v>2999489.38</v>
      </c>
      <c r="AV9" s="22">
        <v>2944569.14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461879.04000001802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3370894.99000003</v>
      </c>
      <c r="BO9" s="22">
        <v>0</v>
      </c>
      <c r="BP9" s="22">
        <v>7980821.1799999997</v>
      </c>
      <c r="BQ9" s="22">
        <v>0</v>
      </c>
      <c r="BR9" s="22">
        <v>3496215.63</v>
      </c>
      <c r="BS9" s="22">
        <v>914325.36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3">
        <v>-32958.9</v>
      </c>
      <c r="CK9" s="22">
        <v>-32958.9</v>
      </c>
      <c r="CL9" s="22">
        <v>0</v>
      </c>
      <c r="CM9" s="23">
        <v>0</v>
      </c>
      <c r="CN9" s="22">
        <v>0</v>
      </c>
      <c r="CO9" s="22">
        <v>0</v>
      </c>
      <c r="CP9" s="23">
        <v>0</v>
      </c>
      <c r="CQ9" s="22">
        <v>0</v>
      </c>
      <c r="CR9" s="22">
        <v>0</v>
      </c>
      <c r="CS9" s="22">
        <v>8748.27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3">
        <v>0</v>
      </c>
      <c r="DD9" s="22">
        <v>0</v>
      </c>
      <c r="DE9" s="22">
        <v>0</v>
      </c>
      <c r="DF9" s="23">
        <v>0</v>
      </c>
      <c r="DG9" s="22">
        <v>0</v>
      </c>
      <c r="DH9" s="22">
        <v>0</v>
      </c>
      <c r="DI9" s="23">
        <v>0</v>
      </c>
      <c r="DJ9" s="22">
        <v>0</v>
      </c>
      <c r="DK9" s="22">
        <v>0</v>
      </c>
      <c r="DL9" s="22">
        <v>0</v>
      </c>
      <c r="DM9" s="22">
        <v>376905302.75999695</v>
      </c>
    </row>
    <row r="10" spans="1:117" ht="12.75" customHeight="1" x14ac:dyDescent="0.3">
      <c r="A10" s="65" t="s">
        <v>153</v>
      </c>
      <c r="B10" s="21">
        <v>1030</v>
      </c>
      <c r="C10" s="66" t="s">
        <v>147</v>
      </c>
      <c r="D10" s="23">
        <v>258911390</v>
      </c>
      <c r="E10" s="22">
        <v>648482.5</v>
      </c>
      <c r="F10" s="22">
        <v>10857147.16</v>
      </c>
      <c r="G10" s="22">
        <v>247405760.34</v>
      </c>
      <c r="H10" s="22">
        <v>11529810.539999999</v>
      </c>
      <c r="I10" s="22">
        <v>5099618.4000000004</v>
      </c>
      <c r="J10" s="22">
        <v>0</v>
      </c>
      <c r="K10" s="22">
        <v>67028491.890000001</v>
      </c>
      <c r="L10" s="22">
        <v>0</v>
      </c>
      <c r="M10" s="22">
        <v>0</v>
      </c>
      <c r="N10" s="22">
        <v>0</v>
      </c>
      <c r="O10" s="22">
        <v>9749318.1500000004</v>
      </c>
      <c r="P10" s="22">
        <v>0</v>
      </c>
      <c r="Q10" s="22">
        <v>0</v>
      </c>
      <c r="R10" s="22">
        <v>0</v>
      </c>
      <c r="S10" s="22">
        <v>0</v>
      </c>
      <c r="T10" s="22">
        <v>640224439.27999997</v>
      </c>
      <c r="U10" s="22">
        <v>0</v>
      </c>
      <c r="V10" s="22">
        <v>58428752.520000003</v>
      </c>
      <c r="W10" s="22">
        <v>235221628.27000001</v>
      </c>
      <c r="X10" s="22">
        <v>0</v>
      </c>
      <c r="Y10" s="22">
        <v>5545859.7800000003</v>
      </c>
      <c r="Z10" s="22">
        <v>41189666.299999997</v>
      </c>
      <c r="AA10" s="22">
        <v>0</v>
      </c>
      <c r="AB10" s="22">
        <v>0</v>
      </c>
      <c r="AC10" s="22">
        <v>300286.71000000002</v>
      </c>
      <c r="AD10" s="22">
        <v>45712.800000000003</v>
      </c>
      <c r="AE10" s="22">
        <v>0</v>
      </c>
      <c r="AF10" s="22">
        <v>382698.34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172086.39999999999</v>
      </c>
      <c r="AQ10" s="22">
        <v>0</v>
      </c>
      <c r="AR10" s="22">
        <v>0</v>
      </c>
      <c r="AS10" s="22">
        <v>0</v>
      </c>
      <c r="AT10" s="22">
        <v>167913478.21000001</v>
      </c>
      <c r="AU10" s="22">
        <v>46158701.729999997</v>
      </c>
      <c r="AV10" s="22">
        <v>17261360.449999999</v>
      </c>
      <c r="AW10" s="22">
        <v>0</v>
      </c>
      <c r="AX10" s="22">
        <v>16561437.16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71647623.230000004</v>
      </c>
      <c r="BE10" s="22">
        <v>0</v>
      </c>
      <c r="BF10" s="22">
        <v>0</v>
      </c>
      <c r="BG10" s="22">
        <v>0</v>
      </c>
      <c r="BH10" s="22">
        <v>0</v>
      </c>
      <c r="BI10" s="22">
        <v>88541778.310000002</v>
      </c>
      <c r="BJ10" s="22">
        <v>0</v>
      </c>
      <c r="BK10" s="22">
        <v>0</v>
      </c>
      <c r="BL10" s="22">
        <v>0</v>
      </c>
      <c r="BM10" s="22">
        <v>39704.019999999997</v>
      </c>
      <c r="BN10" s="22">
        <v>716155.11</v>
      </c>
      <c r="BO10" s="22">
        <v>0</v>
      </c>
      <c r="BP10" s="22">
        <v>27719237.870000001</v>
      </c>
      <c r="BQ10" s="22">
        <v>1394349.55</v>
      </c>
      <c r="BR10" s="22">
        <v>3540496.73</v>
      </c>
      <c r="BS10" s="22">
        <v>8113024.4500000002</v>
      </c>
      <c r="BT10" s="22">
        <v>0</v>
      </c>
      <c r="BU10" s="22">
        <v>0</v>
      </c>
      <c r="BV10" s="22">
        <v>0</v>
      </c>
      <c r="BW10" s="22">
        <v>0</v>
      </c>
      <c r="BX10" s="22">
        <v>87648.07</v>
      </c>
      <c r="BY10" s="22">
        <v>0</v>
      </c>
      <c r="BZ10" s="22">
        <v>0</v>
      </c>
      <c r="CA10" s="22">
        <v>278159.77</v>
      </c>
      <c r="CB10" s="22">
        <v>30267738.489999998</v>
      </c>
      <c r="CC10" s="22">
        <v>0</v>
      </c>
      <c r="CD10" s="22">
        <v>5768399.8200000003</v>
      </c>
      <c r="CE10" s="22">
        <v>0</v>
      </c>
      <c r="CF10" s="22">
        <v>0</v>
      </c>
      <c r="CG10" s="22">
        <v>0</v>
      </c>
      <c r="CH10" s="22">
        <v>163729.79999999999</v>
      </c>
      <c r="CI10" s="22">
        <v>36610.410000000003</v>
      </c>
      <c r="CJ10" s="23">
        <v>9341879.0600000005</v>
      </c>
      <c r="CK10" s="22">
        <v>1850</v>
      </c>
      <c r="CL10" s="22">
        <v>0</v>
      </c>
      <c r="CM10" s="23">
        <v>9340029.0600000005</v>
      </c>
      <c r="CN10" s="22">
        <v>0</v>
      </c>
      <c r="CO10" s="22">
        <v>9340029.0600000005</v>
      </c>
      <c r="CP10" s="23">
        <v>0</v>
      </c>
      <c r="CQ10" s="22">
        <v>0</v>
      </c>
      <c r="CR10" s="22">
        <v>0</v>
      </c>
      <c r="CS10" s="22">
        <v>3757407.28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3">
        <v>0</v>
      </c>
      <c r="DD10" s="22">
        <v>0</v>
      </c>
      <c r="DE10" s="22">
        <v>0</v>
      </c>
      <c r="DF10" s="23">
        <v>0</v>
      </c>
      <c r="DG10" s="22">
        <v>0</v>
      </c>
      <c r="DH10" s="22">
        <v>0</v>
      </c>
      <c r="DI10" s="23">
        <v>0</v>
      </c>
      <c r="DJ10" s="22">
        <v>0</v>
      </c>
      <c r="DK10" s="22">
        <v>0</v>
      </c>
      <c r="DL10" s="22">
        <v>0</v>
      </c>
      <c r="DM10" s="22">
        <v>1833138678.8999996</v>
      </c>
    </row>
    <row r="11" spans="1:117" ht="12.75" customHeight="1" x14ac:dyDescent="0.3">
      <c r="A11" s="65" t="s">
        <v>155</v>
      </c>
      <c r="B11" s="21">
        <v>1036</v>
      </c>
      <c r="C11" s="66" t="s">
        <v>147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3">
        <v>0</v>
      </c>
      <c r="CK11" s="22">
        <v>0</v>
      </c>
      <c r="CL11" s="22">
        <v>0</v>
      </c>
      <c r="CM11" s="23">
        <v>0</v>
      </c>
      <c r="CN11" s="22">
        <v>0</v>
      </c>
      <c r="CO11" s="22">
        <v>0</v>
      </c>
      <c r="CP11" s="23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3">
        <v>0</v>
      </c>
      <c r="DD11" s="22">
        <v>0</v>
      </c>
      <c r="DE11" s="22">
        <v>0</v>
      </c>
      <c r="DF11" s="23">
        <v>0</v>
      </c>
      <c r="DG11" s="22">
        <v>0</v>
      </c>
      <c r="DH11" s="22">
        <v>0</v>
      </c>
      <c r="DI11" s="23">
        <v>0</v>
      </c>
      <c r="DJ11" s="22">
        <v>0</v>
      </c>
      <c r="DK11" s="22">
        <v>0</v>
      </c>
      <c r="DL11" s="22">
        <v>0</v>
      </c>
      <c r="DM11" s="22">
        <v>0</v>
      </c>
    </row>
    <row r="12" spans="1:117" ht="12.75" customHeight="1" x14ac:dyDescent="0.3">
      <c r="A12" s="65" t="s">
        <v>157</v>
      </c>
      <c r="B12" s="21">
        <v>1048</v>
      </c>
      <c r="C12" s="66" t="s">
        <v>147</v>
      </c>
      <c r="D12" s="23">
        <v>7569851.6600000011</v>
      </c>
      <c r="E12" s="22">
        <v>5825997.4000000004</v>
      </c>
      <c r="F12" s="22">
        <v>1404205.4</v>
      </c>
      <c r="G12" s="22">
        <v>339648.86000000063</v>
      </c>
      <c r="H12" s="22">
        <v>0</v>
      </c>
      <c r="I12" s="22">
        <v>6996316.3300000094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350280.34999999992</v>
      </c>
      <c r="P12" s="22">
        <v>0</v>
      </c>
      <c r="Q12" s="22">
        <v>228247.27</v>
      </c>
      <c r="R12" s="22">
        <v>0</v>
      </c>
      <c r="S12" s="22">
        <v>0</v>
      </c>
      <c r="T12" s="22">
        <v>594820036.45999897</v>
      </c>
      <c r="U12" s="22">
        <v>0</v>
      </c>
      <c r="V12" s="22">
        <v>37421801.660000071</v>
      </c>
      <c r="W12" s="22">
        <v>266887181.92000055</v>
      </c>
      <c r="X12" s="22">
        <v>0</v>
      </c>
      <c r="Y12" s="22">
        <v>641850.06000000017</v>
      </c>
      <c r="Z12" s="22">
        <v>261353.7600000003</v>
      </c>
      <c r="AA12" s="22">
        <v>0</v>
      </c>
      <c r="AB12" s="22">
        <v>0</v>
      </c>
      <c r="AC12" s="22">
        <v>155050.87</v>
      </c>
      <c r="AD12" s="22">
        <v>135214.88000000024</v>
      </c>
      <c r="AE12" s="22">
        <v>0</v>
      </c>
      <c r="AF12" s="22">
        <v>0</v>
      </c>
      <c r="AG12" s="22">
        <v>0</v>
      </c>
      <c r="AH12" s="22">
        <v>7224777.0300000003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16933.620000000003</v>
      </c>
      <c r="AQ12" s="22">
        <v>0</v>
      </c>
      <c r="AR12" s="22">
        <v>0</v>
      </c>
      <c r="AS12" s="22">
        <v>0</v>
      </c>
      <c r="AT12" s="22">
        <v>26573371.720000215</v>
      </c>
      <c r="AU12" s="22">
        <v>2961004.5999999959</v>
      </c>
      <c r="AV12" s="22">
        <v>283688.19000000047</v>
      </c>
      <c r="AW12" s="22">
        <v>0</v>
      </c>
      <c r="AX12" s="22">
        <v>187500.69000000024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9792915.0399997849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1064.3199999999786</v>
      </c>
      <c r="BM12" s="22">
        <v>0</v>
      </c>
      <c r="BN12" s="22">
        <v>3410017.3499998874</v>
      </c>
      <c r="BO12" s="22">
        <v>0</v>
      </c>
      <c r="BP12" s="22">
        <v>818651.74</v>
      </c>
      <c r="BQ12" s="22">
        <v>0</v>
      </c>
      <c r="BR12" s="22">
        <v>11457.960000000005</v>
      </c>
      <c r="BS12" s="22">
        <v>352720.10000000015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252299.22999999989</v>
      </c>
      <c r="CC12" s="22">
        <v>0</v>
      </c>
      <c r="CD12" s="22">
        <v>12224.52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3">
        <v>6401059.7400000002</v>
      </c>
      <c r="CK12" s="22">
        <v>0</v>
      </c>
      <c r="CL12" s="22">
        <v>0</v>
      </c>
      <c r="CM12" s="23">
        <v>6401059.7400000002</v>
      </c>
      <c r="CN12" s="22">
        <v>0</v>
      </c>
      <c r="CO12" s="22">
        <v>6401059.7400000002</v>
      </c>
      <c r="CP12" s="23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3">
        <v>0</v>
      </c>
      <c r="DD12" s="22">
        <v>0</v>
      </c>
      <c r="DE12" s="22">
        <v>0</v>
      </c>
      <c r="DF12" s="23">
        <v>0</v>
      </c>
      <c r="DG12" s="22">
        <v>0</v>
      </c>
      <c r="DH12" s="22">
        <v>0</v>
      </c>
      <c r="DI12" s="23">
        <v>0</v>
      </c>
      <c r="DJ12" s="22">
        <v>0</v>
      </c>
      <c r="DK12" s="22">
        <v>0</v>
      </c>
      <c r="DL12" s="22">
        <v>0</v>
      </c>
      <c r="DM12" s="22">
        <v>973766871.06999981</v>
      </c>
    </row>
    <row r="13" spans="1:117" ht="12.75" customHeight="1" x14ac:dyDescent="0.3">
      <c r="A13" s="65" t="s">
        <v>159</v>
      </c>
      <c r="B13" s="21">
        <v>1057</v>
      </c>
      <c r="C13" s="66" t="s">
        <v>147</v>
      </c>
      <c r="D13" s="23">
        <v>32643484.470000107</v>
      </c>
      <c r="E13" s="22">
        <v>28753424.900000107</v>
      </c>
      <c r="F13" s="22">
        <v>2790542.9800000004</v>
      </c>
      <c r="G13" s="22">
        <v>1099516.5900000001</v>
      </c>
      <c r="H13" s="22">
        <v>16335.970000000001</v>
      </c>
      <c r="I13" s="22">
        <v>33810980.080000073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363386.72000000009</v>
      </c>
      <c r="W13" s="22">
        <v>6612327.96</v>
      </c>
      <c r="X13" s="22">
        <v>0</v>
      </c>
      <c r="Y13" s="22">
        <v>0</v>
      </c>
      <c r="Z13" s="22">
        <v>62.970000000000006</v>
      </c>
      <c r="AA13" s="22">
        <v>0</v>
      </c>
      <c r="AB13" s="22">
        <v>0</v>
      </c>
      <c r="AC13" s="22">
        <v>1188789.6599999964</v>
      </c>
      <c r="AD13" s="22">
        <v>3559943.8100000015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3563199.9500000048</v>
      </c>
      <c r="AQ13" s="22">
        <v>0</v>
      </c>
      <c r="AR13" s="22">
        <v>0</v>
      </c>
      <c r="AS13" s="22">
        <v>0</v>
      </c>
      <c r="AT13" s="22">
        <v>21944.15</v>
      </c>
      <c r="AU13" s="22">
        <v>1616325.4999999988</v>
      </c>
      <c r="AV13" s="22">
        <v>6995856.7099999962</v>
      </c>
      <c r="AW13" s="22">
        <v>0</v>
      </c>
      <c r="AX13" s="22">
        <v>1079249.4599999993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10518.929999999997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1836.0900000000008</v>
      </c>
      <c r="BO13" s="22">
        <v>0</v>
      </c>
      <c r="BP13" s="22">
        <v>233.17000000000002</v>
      </c>
      <c r="BQ13" s="22">
        <v>0</v>
      </c>
      <c r="BR13" s="22">
        <v>0</v>
      </c>
      <c r="BS13" s="22">
        <v>404.93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3">
        <v>0</v>
      </c>
      <c r="CK13" s="22">
        <v>0</v>
      </c>
      <c r="CL13" s="22">
        <v>0</v>
      </c>
      <c r="CM13" s="23">
        <v>0</v>
      </c>
      <c r="CN13" s="22">
        <v>0</v>
      </c>
      <c r="CO13" s="22">
        <v>0</v>
      </c>
      <c r="CP13" s="23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3">
        <v>0</v>
      </c>
      <c r="DD13" s="22">
        <v>0</v>
      </c>
      <c r="DE13" s="22">
        <v>0</v>
      </c>
      <c r="DF13" s="23">
        <v>0</v>
      </c>
      <c r="DG13" s="22">
        <v>0</v>
      </c>
      <c r="DH13" s="22">
        <v>0</v>
      </c>
      <c r="DI13" s="23">
        <v>0</v>
      </c>
      <c r="DJ13" s="22">
        <v>0</v>
      </c>
      <c r="DK13" s="22">
        <v>0</v>
      </c>
      <c r="DL13" s="22">
        <v>0</v>
      </c>
      <c r="DM13" s="22">
        <v>91484880.53000018</v>
      </c>
    </row>
    <row r="14" spans="1:117" ht="12.75" customHeight="1" x14ac:dyDescent="0.3">
      <c r="A14" s="65" t="s">
        <v>160</v>
      </c>
      <c r="B14" s="21">
        <v>2007</v>
      </c>
      <c r="C14" s="66" t="s">
        <v>161</v>
      </c>
      <c r="D14" s="23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3">
        <v>0</v>
      </c>
      <c r="CK14" s="22">
        <v>0</v>
      </c>
      <c r="CL14" s="22">
        <v>0</v>
      </c>
      <c r="CM14" s="23">
        <v>0</v>
      </c>
      <c r="CN14" s="22">
        <v>0</v>
      </c>
      <c r="CO14" s="22">
        <v>0</v>
      </c>
      <c r="CP14" s="23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3">
        <v>0</v>
      </c>
      <c r="DD14" s="22">
        <v>0</v>
      </c>
      <c r="DE14" s="22">
        <v>0</v>
      </c>
      <c r="DF14" s="23">
        <v>0</v>
      </c>
      <c r="DG14" s="22">
        <v>0</v>
      </c>
      <c r="DH14" s="22">
        <v>0</v>
      </c>
      <c r="DI14" s="23">
        <v>0</v>
      </c>
      <c r="DJ14" s="22">
        <v>0</v>
      </c>
      <c r="DK14" s="22">
        <v>0</v>
      </c>
      <c r="DL14" s="22">
        <v>0</v>
      </c>
      <c r="DM14" s="22">
        <v>0</v>
      </c>
    </row>
    <row r="15" spans="1:117" ht="12.75" customHeight="1" x14ac:dyDescent="0.3">
      <c r="A15" s="65" t="s">
        <v>163</v>
      </c>
      <c r="B15" s="21">
        <v>3005</v>
      </c>
      <c r="C15" s="66" t="s">
        <v>164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3">
        <v>0</v>
      </c>
      <c r="CK15" s="22">
        <v>0</v>
      </c>
      <c r="CL15" s="22">
        <v>0</v>
      </c>
      <c r="CM15" s="23">
        <v>0</v>
      </c>
      <c r="CN15" s="22">
        <v>0</v>
      </c>
      <c r="CO15" s="22">
        <v>0</v>
      </c>
      <c r="CP15" s="23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3">
        <v>0</v>
      </c>
      <c r="DD15" s="22">
        <v>0</v>
      </c>
      <c r="DE15" s="22">
        <v>0</v>
      </c>
      <c r="DF15" s="23">
        <v>0</v>
      </c>
      <c r="DG15" s="22">
        <v>0</v>
      </c>
      <c r="DH15" s="22">
        <v>0</v>
      </c>
      <c r="DI15" s="23">
        <v>0</v>
      </c>
      <c r="DJ15" s="22">
        <v>0</v>
      </c>
      <c r="DK15" s="22">
        <v>0</v>
      </c>
      <c r="DL15" s="22">
        <v>0</v>
      </c>
      <c r="DM15" s="22">
        <v>0</v>
      </c>
    </row>
    <row r="16" spans="1:117" ht="12.75" customHeight="1" x14ac:dyDescent="0.3">
      <c r="A16" s="65" t="s">
        <v>166</v>
      </c>
      <c r="B16" s="21">
        <v>3016</v>
      </c>
      <c r="C16" s="66" t="s">
        <v>164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2464091.3299999898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3">
        <v>1213969442.7999873</v>
      </c>
      <c r="CK16" s="22">
        <v>0</v>
      </c>
      <c r="CL16" s="22">
        <v>0</v>
      </c>
      <c r="CM16" s="23">
        <v>344375836.689996</v>
      </c>
      <c r="CN16" s="22">
        <v>1622737.4600000004</v>
      </c>
      <c r="CO16" s="22">
        <v>342753099.22999603</v>
      </c>
      <c r="CP16" s="23">
        <v>869593606.10999119</v>
      </c>
      <c r="CQ16" s="22">
        <v>924682.42</v>
      </c>
      <c r="CR16" s="22">
        <v>868668923.68999124</v>
      </c>
      <c r="CS16" s="22">
        <v>28371.860000000004</v>
      </c>
      <c r="CT16" s="22">
        <v>0</v>
      </c>
      <c r="CU16" s="22">
        <v>0</v>
      </c>
      <c r="CV16" s="22">
        <v>0</v>
      </c>
      <c r="CW16" s="22">
        <v>4841034.5599998198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3">
        <v>0</v>
      </c>
      <c r="DD16" s="22">
        <v>0</v>
      </c>
      <c r="DE16" s="22">
        <v>0</v>
      </c>
      <c r="DF16" s="23">
        <v>0</v>
      </c>
      <c r="DG16" s="22">
        <v>0</v>
      </c>
      <c r="DH16" s="22">
        <v>0</v>
      </c>
      <c r="DI16" s="23">
        <v>0</v>
      </c>
      <c r="DJ16" s="22">
        <v>0</v>
      </c>
      <c r="DK16" s="22">
        <v>0</v>
      </c>
      <c r="DL16" s="22">
        <v>0</v>
      </c>
      <c r="DM16" s="22">
        <v>1221302940.5499871</v>
      </c>
    </row>
    <row r="17" spans="1:117" ht="12.75" customHeight="1" x14ac:dyDescent="0.3">
      <c r="A17" s="67" t="s">
        <v>168</v>
      </c>
      <c r="B17" s="56">
        <v>9000</v>
      </c>
      <c r="C17" s="66" t="s">
        <v>169</v>
      </c>
      <c r="D17" s="57">
        <v>339416131.57000011</v>
      </c>
      <c r="E17" s="57">
        <v>35817012.570000105</v>
      </c>
      <c r="F17" s="57">
        <v>18696708.780000001</v>
      </c>
      <c r="G17" s="57">
        <v>284902410.21999997</v>
      </c>
      <c r="H17" s="57">
        <v>16919558.839999996</v>
      </c>
      <c r="I17" s="57">
        <v>50907563.970000073</v>
      </c>
      <c r="J17" s="57">
        <v>0</v>
      </c>
      <c r="K17" s="57">
        <v>66491024.509999998</v>
      </c>
      <c r="L17" s="57">
        <v>0</v>
      </c>
      <c r="M17" s="57">
        <v>0</v>
      </c>
      <c r="N17" s="57">
        <v>275322.82</v>
      </c>
      <c r="O17" s="57">
        <v>18347605.68</v>
      </c>
      <c r="P17" s="57">
        <v>0</v>
      </c>
      <c r="Q17" s="57">
        <v>5450015.2699999996</v>
      </c>
      <c r="R17" s="57">
        <v>0</v>
      </c>
      <c r="S17" s="57">
        <v>0</v>
      </c>
      <c r="T17" s="57">
        <v>1364161320.4099951</v>
      </c>
      <c r="U17" s="57">
        <v>19135.93</v>
      </c>
      <c r="V17" s="57">
        <v>120425821.51000087</v>
      </c>
      <c r="W17" s="57">
        <v>588228772.84000063</v>
      </c>
      <c r="X17" s="57">
        <v>0</v>
      </c>
      <c r="Y17" s="57">
        <v>9240273.5200000014</v>
      </c>
      <c r="Z17" s="57">
        <v>41818334.749999993</v>
      </c>
      <c r="AA17" s="57">
        <v>0</v>
      </c>
      <c r="AB17" s="57">
        <v>0</v>
      </c>
      <c r="AC17" s="57">
        <v>1946749.1599999964</v>
      </c>
      <c r="AD17" s="57">
        <v>4247203.1500000004</v>
      </c>
      <c r="AE17" s="57">
        <v>0</v>
      </c>
      <c r="AF17" s="57">
        <v>401475.30000000005</v>
      </c>
      <c r="AG17" s="57">
        <v>0</v>
      </c>
      <c r="AH17" s="57">
        <v>7224777.0300000003</v>
      </c>
      <c r="AI17" s="57">
        <v>0</v>
      </c>
      <c r="AJ17" s="57">
        <v>0</v>
      </c>
      <c r="AK17" s="57">
        <v>0</v>
      </c>
      <c r="AL17" s="57">
        <v>0</v>
      </c>
      <c r="AM17" s="57">
        <v>0</v>
      </c>
      <c r="AN17" s="57">
        <v>40000</v>
      </c>
      <c r="AO17" s="57">
        <v>0</v>
      </c>
      <c r="AP17" s="57">
        <v>3808388.0600000047</v>
      </c>
      <c r="AQ17" s="57">
        <v>0</v>
      </c>
      <c r="AR17" s="57">
        <v>0</v>
      </c>
      <c r="AS17" s="57">
        <v>0</v>
      </c>
      <c r="AT17" s="57">
        <v>248197805.27000022</v>
      </c>
      <c r="AU17" s="57">
        <v>53735521.209999993</v>
      </c>
      <c r="AV17" s="57">
        <v>27485474.489999998</v>
      </c>
      <c r="AW17" s="57">
        <v>0</v>
      </c>
      <c r="AX17" s="57">
        <v>17828187.309999999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81912936.239999816</v>
      </c>
      <c r="BE17" s="57">
        <v>0</v>
      </c>
      <c r="BF17" s="57">
        <v>0</v>
      </c>
      <c r="BG17" s="57">
        <v>0</v>
      </c>
      <c r="BH17" s="57">
        <v>0</v>
      </c>
      <c r="BI17" s="57">
        <v>88541778.310000002</v>
      </c>
      <c r="BJ17" s="57">
        <v>0</v>
      </c>
      <c r="BK17" s="57">
        <v>0</v>
      </c>
      <c r="BL17" s="57">
        <v>1064.3199999999786</v>
      </c>
      <c r="BM17" s="57">
        <v>39704.019999999997</v>
      </c>
      <c r="BN17" s="57">
        <v>7498903.5399999171</v>
      </c>
      <c r="BO17" s="57">
        <v>0</v>
      </c>
      <c r="BP17" s="57">
        <v>36518943.960000001</v>
      </c>
      <c r="BQ17" s="57">
        <v>1394349.55</v>
      </c>
      <c r="BR17" s="57">
        <v>7048170.3199999994</v>
      </c>
      <c r="BS17" s="57">
        <v>9380474.8399999999</v>
      </c>
      <c r="BT17" s="57">
        <v>0</v>
      </c>
      <c r="BU17" s="57">
        <v>0</v>
      </c>
      <c r="BV17" s="57">
        <v>0</v>
      </c>
      <c r="BW17" s="57">
        <v>0</v>
      </c>
      <c r="BX17" s="57">
        <v>87648.07</v>
      </c>
      <c r="BY17" s="57">
        <v>0</v>
      </c>
      <c r="BZ17" s="57">
        <v>0</v>
      </c>
      <c r="CA17" s="57">
        <v>278159.77</v>
      </c>
      <c r="CB17" s="57">
        <v>30520037.719999999</v>
      </c>
      <c r="CC17" s="57">
        <v>0</v>
      </c>
      <c r="CD17" s="57">
        <v>5780624.3399999999</v>
      </c>
      <c r="CE17" s="57">
        <v>0</v>
      </c>
      <c r="CF17" s="57">
        <v>0</v>
      </c>
      <c r="CG17" s="57">
        <v>0</v>
      </c>
      <c r="CH17" s="57">
        <v>163729.79999999999</v>
      </c>
      <c r="CI17" s="57">
        <v>36610.410000000003</v>
      </c>
      <c r="CJ17" s="57">
        <v>15709979.9</v>
      </c>
      <c r="CK17" s="57">
        <v>-31108.9</v>
      </c>
      <c r="CL17" s="57">
        <v>0</v>
      </c>
      <c r="CM17" s="57">
        <v>15741088.800000001</v>
      </c>
      <c r="CN17" s="57">
        <v>0</v>
      </c>
      <c r="CO17" s="57">
        <v>15741088.800000001</v>
      </c>
      <c r="CP17" s="57">
        <v>0</v>
      </c>
      <c r="CQ17" s="57">
        <v>0</v>
      </c>
      <c r="CR17" s="57">
        <v>0</v>
      </c>
      <c r="CS17" s="57">
        <v>3766155.55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3275295733.2599964</v>
      </c>
    </row>
    <row r="18" spans="1:117" ht="13.8" x14ac:dyDescent="0.3">
      <c r="A18" s="67" t="s">
        <v>171</v>
      </c>
      <c r="B18" s="56">
        <v>9001</v>
      </c>
      <c r="C18" s="66" t="s">
        <v>172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2464091.3299999898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1213969442.7999873</v>
      </c>
      <c r="CK18" s="57">
        <v>0</v>
      </c>
      <c r="CL18" s="57">
        <v>0</v>
      </c>
      <c r="CM18" s="57">
        <v>344375836.689996</v>
      </c>
      <c r="CN18" s="57">
        <v>1622737.4600000004</v>
      </c>
      <c r="CO18" s="57">
        <v>342753099.22999603</v>
      </c>
      <c r="CP18" s="57">
        <v>869593606.10999119</v>
      </c>
      <c r="CQ18" s="57">
        <v>924682.42</v>
      </c>
      <c r="CR18" s="57">
        <v>868668923.68999124</v>
      </c>
      <c r="CS18" s="57">
        <v>28371.860000000004</v>
      </c>
      <c r="CT18" s="57">
        <v>0</v>
      </c>
      <c r="CU18" s="57">
        <v>0</v>
      </c>
      <c r="CV18" s="57">
        <v>0</v>
      </c>
      <c r="CW18" s="57">
        <v>4841034.5599998198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1221302940.5499871</v>
      </c>
    </row>
    <row r="19" spans="1:117" ht="12.75" customHeight="1" x14ac:dyDescent="0.3">
      <c r="A19" s="67" t="s">
        <v>174</v>
      </c>
      <c r="B19" s="56">
        <v>9003</v>
      </c>
      <c r="C19" s="66" t="s">
        <v>175</v>
      </c>
      <c r="D19" s="57">
        <v>339416131.57000011</v>
      </c>
      <c r="E19" s="57">
        <v>35817012.570000105</v>
      </c>
      <c r="F19" s="57">
        <v>18696708.780000001</v>
      </c>
      <c r="G19" s="57">
        <v>284902410.21999997</v>
      </c>
      <c r="H19" s="57">
        <v>16919558.839999996</v>
      </c>
      <c r="I19" s="57">
        <v>50907563.970000073</v>
      </c>
      <c r="J19" s="57">
        <v>0</v>
      </c>
      <c r="K19" s="57">
        <v>66491024.509999998</v>
      </c>
      <c r="L19" s="57">
        <v>0</v>
      </c>
      <c r="M19" s="57">
        <v>0</v>
      </c>
      <c r="N19" s="57">
        <v>275322.82</v>
      </c>
      <c r="O19" s="57">
        <v>18347605.68</v>
      </c>
      <c r="P19" s="57">
        <v>0</v>
      </c>
      <c r="Q19" s="57">
        <v>5450015.2699999996</v>
      </c>
      <c r="R19" s="57">
        <v>0</v>
      </c>
      <c r="S19" s="57">
        <v>0</v>
      </c>
      <c r="T19" s="57">
        <v>1364161320.4099951</v>
      </c>
      <c r="U19" s="57">
        <v>19135.93</v>
      </c>
      <c r="V19" s="57">
        <v>120425821.51000087</v>
      </c>
      <c r="W19" s="57">
        <v>588228772.84000063</v>
      </c>
      <c r="X19" s="57">
        <v>0</v>
      </c>
      <c r="Y19" s="57">
        <v>9240273.5200000014</v>
      </c>
      <c r="Z19" s="57">
        <v>41818334.749999993</v>
      </c>
      <c r="AA19" s="57">
        <v>0</v>
      </c>
      <c r="AB19" s="57">
        <v>0</v>
      </c>
      <c r="AC19" s="57">
        <v>1946749.1599999964</v>
      </c>
      <c r="AD19" s="57">
        <v>4247203.1500000004</v>
      </c>
      <c r="AE19" s="57">
        <v>0</v>
      </c>
      <c r="AF19" s="57">
        <v>401475.30000000005</v>
      </c>
      <c r="AG19" s="57">
        <v>0</v>
      </c>
      <c r="AH19" s="57">
        <v>7224777.0300000003</v>
      </c>
      <c r="AI19" s="57">
        <v>0</v>
      </c>
      <c r="AJ19" s="57">
        <v>0</v>
      </c>
      <c r="AK19" s="57">
        <v>0</v>
      </c>
      <c r="AL19" s="57">
        <v>0</v>
      </c>
      <c r="AM19" s="57">
        <v>0</v>
      </c>
      <c r="AN19" s="57">
        <v>40000</v>
      </c>
      <c r="AO19" s="57">
        <v>0</v>
      </c>
      <c r="AP19" s="57">
        <v>3808388.0600000047</v>
      </c>
      <c r="AQ19" s="57">
        <v>0</v>
      </c>
      <c r="AR19" s="57">
        <v>0</v>
      </c>
      <c r="AS19" s="57">
        <v>0</v>
      </c>
      <c r="AT19" s="57">
        <v>248197805.27000022</v>
      </c>
      <c r="AU19" s="57">
        <v>53735521.209999993</v>
      </c>
      <c r="AV19" s="57">
        <v>27485474.489999998</v>
      </c>
      <c r="AW19" s="57">
        <v>0</v>
      </c>
      <c r="AX19" s="57">
        <v>17828187.309999999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84377027.569999799</v>
      </c>
      <c r="BE19" s="57">
        <v>0</v>
      </c>
      <c r="BF19" s="57">
        <v>0</v>
      </c>
      <c r="BG19" s="57">
        <v>0</v>
      </c>
      <c r="BH19" s="57">
        <v>0</v>
      </c>
      <c r="BI19" s="57">
        <v>88541778.310000002</v>
      </c>
      <c r="BJ19" s="57">
        <v>0</v>
      </c>
      <c r="BK19" s="57">
        <v>0</v>
      </c>
      <c r="BL19" s="57">
        <v>1064.3199999999786</v>
      </c>
      <c r="BM19" s="57">
        <v>39704.019999999997</v>
      </c>
      <c r="BN19" s="57">
        <v>7498903.5399999171</v>
      </c>
      <c r="BO19" s="57">
        <v>0</v>
      </c>
      <c r="BP19" s="57">
        <v>36518943.960000001</v>
      </c>
      <c r="BQ19" s="57">
        <v>1394349.55</v>
      </c>
      <c r="BR19" s="57">
        <v>7048170.3199999994</v>
      </c>
      <c r="BS19" s="57">
        <v>9380474.8399999999</v>
      </c>
      <c r="BT19" s="57">
        <v>0</v>
      </c>
      <c r="BU19" s="57">
        <v>0</v>
      </c>
      <c r="BV19" s="57">
        <v>0</v>
      </c>
      <c r="BW19" s="57">
        <v>0</v>
      </c>
      <c r="BX19" s="57">
        <v>87648.07</v>
      </c>
      <c r="BY19" s="57">
        <v>0</v>
      </c>
      <c r="BZ19" s="57">
        <v>0</v>
      </c>
      <c r="CA19" s="57">
        <v>278159.77</v>
      </c>
      <c r="CB19" s="57">
        <v>30520037.719999999</v>
      </c>
      <c r="CC19" s="57">
        <v>0</v>
      </c>
      <c r="CD19" s="57">
        <v>5780624.3399999999</v>
      </c>
      <c r="CE19" s="57">
        <v>0</v>
      </c>
      <c r="CF19" s="57">
        <v>0</v>
      </c>
      <c r="CG19" s="57">
        <v>0</v>
      </c>
      <c r="CH19" s="57">
        <v>163729.79999999999</v>
      </c>
      <c r="CI19" s="57">
        <v>36610.410000000003</v>
      </c>
      <c r="CJ19" s="57">
        <v>1229679422.6999874</v>
      </c>
      <c r="CK19" s="57">
        <v>-31108.9</v>
      </c>
      <c r="CL19" s="57">
        <v>0</v>
      </c>
      <c r="CM19" s="57">
        <v>360116925.48999602</v>
      </c>
      <c r="CN19" s="57">
        <v>1622737.4600000004</v>
      </c>
      <c r="CO19" s="57">
        <v>358494188.02999604</v>
      </c>
      <c r="CP19" s="57">
        <v>869593606.10999119</v>
      </c>
      <c r="CQ19" s="57">
        <v>924682.42</v>
      </c>
      <c r="CR19" s="57">
        <v>868668923.68999124</v>
      </c>
      <c r="CS19" s="57">
        <v>3794527.4099999997</v>
      </c>
      <c r="CT19" s="57">
        <v>0</v>
      </c>
      <c r="CU19" s="57">
        <v>0</v>
      </c>
      <c r="CV19" s="57">
        <v>0</v>
      </c>
      <c r="CW19" s="57">
        <v>4841034.5599998198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4496598673.8099833</v>
      </c>
    </row>
    <row r="22" spans="1:117" ht="12.75" customHeigh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AFAE-B4DE-42FF-914D-99E0D285A7D7}">
  <dimension ref="A1:DM22"/>
  <sheetViews>
    <sheetView showGridLines="0" zoomScale="80" zoomScaleNormal="80" workbookViewId="0">
      <pane xSplit="3" ySplit="6" topLeftCell="D7" activePane="bottomRight" state="frozen"/>
      <selection activeCell="B26" sqref="B26"/>
      <selection pane="topRight" activeCell="B26" sqref="B26"/>
      <selection pane="bottomLeft" activeCell="B26" sqref="B26"/>
      <selection pane="bottomRight" activeCell="D7" sqref="D7"/>
    </sheetView>
  </sheetViews>
  <sheetFormatPr defaultColWidth="9.33203125" defaultRowHeight="13.2" x14ac:dyDescent="0.25"/>
  <cols>
    <col min="1" max="1" width="58.6640625" style="6" customWidth="1"/>
    <col min="2" max="3" width="15.6640625" style="6" customWidth="1"/>
    <col min="4" max="117" width="18.6640625" style="3" customWidth="1"/>
    <col min="118" max="16384" width="9.3320312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12</v>
      </c>
      <c r="B2" s="2"/>
      <c r="C2" s="2"/>
    </row>
    <row r="3" spans="1:117" ht="15" customHeight="1" x14ac:dyDescent="0.3">
      <c r="A3" s="5" t="s">
        <v>298</v>
      </c>
      <c r="B3" s="2"/>
      <c r="C3" s="2"/>
    </row>
    <row r="4" spans="1:117" ht="22.5" customHeight="1" x14ac:dyDescent="0.25"/>
    <row r="5" spans="1:117" ht="22.5" customHeight="1" x14ac:dyDescent="0.25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772</v>
      </c>
      <c r="BX5" s="11">
        <v>773</v>
      </c>
      <c r="BY5" s="11">
        <v>774</v>
      </c>
      <c r="BZ5" s="11">
        <v>775</v>
      </c>
      <c r="CA5" s="11">
        <v>776</v>
      </c>
      <c r="CB5" s="11">
        <v>777</v>
      </c>
      <c r="CC5" s="11">
        <v>778</v>
      </c>
      <c r="CD5" s="11">
        <v>779</v>
      </c>
      <c r="CE5" s="11">
        <v>780</v>
      </c>
      <c r="CF5" s="11">
        <v>781</v>
      </c>
      <c r="CG5" s="11">
        <v>782</v>
      </c>
      <c r="CH5" s="11">
        <v>783</v>
      </c>
      <c r="CI5" s="11">
        <v>784</v>
      </c>
      <c r="CJ5" s="11">
        <v>785</v>
      </c>
      <c r="CK5" s="11">
        <v>904</v>
      </c>
      <c r="CL5" s="11">
        <v>905</v>
      </c>
      <c r="CM5" s="11">
        <v>906</v>
      </c>
      <c r="CN5" s="11">
        <v>90601</v>
      </c>
      <c r="CO5" s="11">
        <v>90602</v>
      </c>
      <c r="CP5" s="11">
        <v>907</v>
      </c>
      <c r="CQ5" s="11">
        <v>90701</v>
      </c>
      <c r="CR5" s="11">
        <v>90702</v>
      </c>
      <c r="CS5" s="11">
        <v>786</v>
      </c>
      <c r="CT5" s="11">
        <v>789</v>
      </c>
      <c r="CU5" s="11">
        <v>798</v>
      </c>
      <c r="CV5" s="11">
        <v>790</v>
      </c>
      <c r="CW5" s="11">
        <v>791</v>
      </c>
      <c r="CX5" s="11">
        <v>792</v>
      </c>
      <c r="CY5" s="11">
        <v>793</v>
      </c>
      <c r="CZ5" s="11">
        <v>794</v>
      </c>
      <c r="DA5" s="11">
        <v>795</v>
      </c>
      <c r="DB5" s="11">
        <v>796</v>
      </c>
      <c r="DC5" s="11">
        <v>797</v>
      </c>
      <c r="DD5" s="11">
        <v>908</v>
      </c>
      <c r="DE5" s="11">
        <v>909</v>
      </c>
      <c r="DF5" s="11">
        <v>910</v>
      </c>
      <c r="DG5" s="11">
        <v>91001</v>
      </c>
      <c r="DH5" s="11">
        <v>91002</v>
      </c>
      <c r="DI5" s="11">
        <v>911</v>
      </c>
      <c r="DJ5" s="11">
        <v>91101</v>
      </c>
      <c r="DK5" s="11">
        <v>91102</v>
      </c>
      <c r="DL5" s="11">
        <v>799</v>
      </c>
      <c r="DM5" s="6"/>
    </row>
    <row r="6" spans="1:117" ht="80.099999999999994" customHeight="1" x14ac:dyDescent="0.25">
      <c r="A6" s="64" t="s">
        <v>142</v>
      </c>
      <c r="B6" s="64" t="s">
        <v>143</v>
      </c>
      <c r="C6" s="64" t="s">
        <v>144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111</v>
      </c>
      <c r="I6" s="8" t="s">
        <v>48</v>
      </c>
      <c r="J6" s="8" t="s">
        <v>14</v>
      </c>
      <c r="K6" s="8" t="s">
        <v>106</v>
      </c>
      <c r="L6" s="8" t="s">
        <v>107</v>
      </c>
      <c r="M6" s="8" t="s">
        <v>108</v>
      </c>
      <c r="N6" s="8" t="s">
        <v>99</v>
      </c>
      <c r="O6" s="8" t="s">
        <v>41</v>
      </c>
      <c r="P6" s="8" t="s">
        <v>42</v>
      </c>
      <c r="Q6" s="8" t="s">
        <v>37</v>
      </c>
      <c r="R6" s="8" t="s">
        <v>254</v>
      </c>
      <c r="S6" s="8" t="s">
        <v>75</v>
      </c>
      <c r="T6" s="8" t="s">
        <v>76</v>
      </c>
      <c r="U6" s="8" t="s">
        <v>77</v>
      </c>
      <c r="V6" s="8" t="s">
        <v>78</v>
      </c>
      <c r="W6" s="8" t="s">
        <v>30</v>
      </c>
      <c r="X6" s="8" t="s">
        <v>15</v>
      </c>
      <c r="Y6" s="8" t="s">
        <v>84</v>
      </c>
      <c r="Z6" s="8" t="s">
        <v>85</v>
      </c>
      <c r="AA6" s="8" t="s">
        <v>86</v>
      </c>
      <c r="AB6" s="8" t="s">
        <v>87</v>
      </c>
      <c r="AC6" s="8" t="s">
        <v>56</v>
      </c>
      <c r="AD6" s="8" t="s">
        <v>57</v>
      </c>
      <c r="AE6" s="8" t="s">
        <v>88</v>
      </c>
      <c r="AF6" s="8" t="s">
        <v>89</v>
      </c>
      <c r="AG6" s="8" t="s">
        <v>35</v>
      </c>
      <c r="AH6" s="8" t="s">
        <v>80</v>
      </c>
      <c r="AI6" s="8" t="s">
        <v>16</v>
      </c>
      <c r="AJ6" s="8" t="s">
        <v>255</v>
      </c>
      <c r="AK6" s="8" t="s">
        <v>91</v>
      </c>
      <c r="AL6" s="8" t="s">
        <v>92</v>
      </c>
      <c r="AM6" s="8" t="s">
        <v>93</v>
      </c>
      <c r="AN6" s="8" t="s">
        <v>94</v>
      </c>
      <c r="AO6" s="8" t="s">
        <v>82</v>
      </c>
      <c r="AP6" s="8" t="s">
        <v>109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100</v>
      </c>
      <c r="AZ6" s="8" t="s">
        <v>101</v>
      </c>
      <c r="BA6" s="8" t="s">
        <v>102</v>
      </c>
      <c r="BB6" s="8" t="s">
        <v>112</v>
      </c>
      <c r="BC6" s="8" t="s">
        <v>113</v>
      </c>
      <c r="BD6" s="8" t="s">
        <v>17</v>
      </c>
      <c r="BE6" s="8" t="s">
        <v>18</v>
      </c>
      <c r="BF6" s="8" t="s">
        <v>114</v>
      </c>
      <c r="BG6" s="8" t="s">
        <v>115</v>
      </c>
      <c r="BH6" s="8" t="s">
        <v>116</v>
      </c>
      <c r="BI6" s="8" t="s">
        <v>103</v>
      </c>
      <c r="BJ6" s="8" t="s">
        <v>104</v>
      </c>
      <c r="BK6" s="8" t="s">
        <v>117</v>
      </c>
      <c r="BL6" s="8" t="s">
        <v>118</v>
      </c>
      <c r="BM6" s="8" t="s">
        <v>119</v>
      </c>
      <c r="BN6" s="8" t="s">
        <v>121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95</v>
      </c>
      <c r="BU6" s="8" t="s">
        <v>256</v>
      </c>
      <c r="BV6" s="8" t="s">
        <v>97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73</v>
      </c>
      <c r="CI6" s="8" t="s">
        <v>20</v>
      </c>
      <c r="CJ6" s="8" t="s">
        <v>21</v>
      </c>
      <c r="CK6" s="8" t="s">
        <v>22</v>
      </c>
      <c r="CL6" s="8" t="s">
        <v>23</v>
      </c>
      <c r="CM6" s="8" t="s">
        <v>24</v>
      </c>
      <c r="CN6" s="8" t="s">
        <v>25</v>
      </c>
      <c r="CO6" s="8" t="s">
        <v>26</v>
      </c>
      <c r="CP6" s="8" t="s">
        <v>27</v>
      </c>
      <c r="CQ6" s="8" t="s">
        <v>25</v>
      </c>
      <c r="CR6" s="8" t="s">
        <v>26</v>
      </c>
      <c r="CS6" s="8" t="s">
        <v>28</v>
      </c>
      <c r="CT6" s="8" t="s">
        <v>123</v>
      </c>
      <c r="CU6" s="8" t="s">
        <v>124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131</v>
      </c>
      <c r="DB6" s="8" t="s">
        <v>20</v>
      </c>
      <c r="DC6" s="8" t="s">
        <v>21</v>
      </c>
      <c r="DD6" s="8" t="s">
        <v>22</v>
      </c>
      <c r="DE6" s="8" t="s">
        <v>23</v>
      </c>
      <c r="DF6" s="8" t="s">
        <v>24</v>
      </c>
      <c r="DG6" s="8" t="s">
        <v>25</v>
      </c>
      <c r="DH6" s="8" t="s">
        <v>26</v>
      </c>
      <c r="DI6" s="8" t="s">
        <v>27</v>
      </c>
      <c r="DJ6" s="8" t="s">
        <v>25</v>
      </c>
      <c r="DK6" s="8" t="s">
        <v>26</v>
      </c>
      <c r="DL6" s="8" t="s">
        <v>132</v>
      </c>
      <c r="DM6" s="69" t="s">
        <v>297</v>
      </c>
    </row>
    <row r="7" spans="1:117" ht="12.75" customHeight="1" x14ac:dyDescent="0.3">
      <c r="A7" s="65" t="s">
        <v>146</v>
      </c>
      <c r="B7" s="21">
        <v>1020</v>
      </c>
      <c r="C7" s="66" t="s">
        <v>147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3">
        <v>0</v>
      </c>
      <c r="CK7" s="22">
        <v>0</v>
      </c>
      <c r="CL7" s="22">
        <v>0</v>
      </c>
      <c r="CM7" s="23">
        <v>0</v>
      </c>
      <c r="CN7" s="22">
        <v>0</v>
      </c>
      <c r="CO7" s="22">
        <v>0</v>
      </c>
      <c r="CP7" s="23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2">
        <v>0</v>
      </c>
      <c r="DC7" s="23">
        <v>0</v>
      </c>
      <c r="DD7" s="22">
        <v>0</v>
      </c>
      <c r="DE7" s="22">
        <v>0</v>
      </c>
      <c r="DF7" s="23">
        <v>0</v>
      </c>
      <c r="DG7" s="22">
        <v>0</v>
      </c>
      <c r="DH7" s="22">
        <v>0</v>
      </c>
      <c r="DI7" s="23">
        <v>0</v>
      </c>
      <c r="DJ7" s="22">
        <v>0</v>
      </c>
      <c r="DK7" s="22">
        <v>0</v>
      </c>
      <c r="DL7" s="22">
        <v>0</v>
      </c>
      <c r="DM7" s="22">
        <v>0</v>
      </c>
    </row>
    <row r="8" spans="1:117" ht="12.75" customHeight="1" x14ac:dyDescent="0.3">
      <c r="A8" s="65" t="s">
        <v>149</v>
      </c>
      <c r="B8" s="21">
        <v>1022</v>
      </c>
      <c r="C8" s="66" t="s">
        <v>147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3">
        <v>0</v>
      </c>
      <c r="CK8" s="22">
        <v>0</v>
      </c>
      <c r="CL8" s="22">
        <v>0</v>
      </c>
      <c r="CM8" s="23">
        <v>0</v>
      </c>
      <c r="CN8" s="22">
        <v>0</v>
      </c>
      <c r="CO8" s="22">
        <v>0</v>
      </c>
      <c r="CP8" s="23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2">
        <v>0</v>
      </c>
      <c r="DC8" s="23">
        <v>0</v>
      </c>
      <c r="DD8" s="22">
        <v>0</v>
      </c>
      <c r="DE8" s="22">
        <v>0</v>
      </c>
      <c r="DF8" s="23">
        <v>0</v>
      </c>
      <c r="DG8" s="22">
        <v>0</v>
      </c>
      <c r="DH8" s="22">
        <v>0</v>
      </c>
      <c r="DI8" s="23">
        <v>0</v>
      </c>
      <c r="DJ8" s="22">
        <v>0</v>
      </c>
      <c r="DK8" s="22">
        <v>0</v>
      </c>
      <c r="DL8" s="22">
        <v>0</v>
      </c>
      <c r="DM8" s="22">
        <v>0</v>
      </c>
    </row>
    <row r="9" spans="1:117" ht="12.75" customHeight="1" x14ac:dyDescent="0.3">
      <c r="A9" s="65" t="s">
        <v>151</v>
      </c>
      <c r="B9" s="21">
        <v>1025</v>
      </c>
      <c r="C9" s="66" t="s">
        <v>147</v>
      </c>
      <c r="D9" s="23">
        <v>6247286.0100000408</v>
      </c>
      <c r="E9" s="22">
        <v>3037910.6000000401</v>
      </c>
      <c r="F9" s="22">
        <v>2339204.33</v>
      </c>
      <c r="G9" s="22">
        <v>870171.08</v>
      </c>
      <c r="H9" s="22">
        <v>369.6</v>
      </c>
      <c r="I9" s="22">
        <v>27825588.970000099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1261741.3</v>
      </c>
      <c r="P9" s="22">
        <v>0</v>
      </c>
      <c r="Q9" s="22">
        <v>0</v>
      </c>
      <c r="R9" s="22">
        <v>0</v>
      </c>
      <c r="S9" s="22">
        <v>0</v>
      </c>
      <c r="T9" s="22">
        <v>1774566168.2001901</v>
      </c>
      <c r="U9" s="22">
        <v>447895.6</v>
      </c>
      <c r="V9" s="22">
        <v>41068597.279999599</v>
      </c>
      <c r="W9" s="22">
        <v>281084477.469989</v>
      </c>
      <c r="X9" s="22">
        <v>0</v>
      </c>
      <c r="Y9" s="22">
        <v>630209.43000000005</v>
      </c>
      <c r="Z9" s="22">
        <v>595946.42000000202</v>
      </c>
      <c r="AA9" s="22">
        <v>0</v>
      </c>
      <c r="AB9" s="22">
        <v>0</v>
      </c>
      <c r="AC9" s="22">
        <v>698039.83000000205</v>
      </c>
      <c r="AD9" s="22">
        <v>1156794.3</v>
      </c>
      <c r="AE9" s="22">
        <v>0</v>
      </c>
      <c r="AF9" s="22">
        <v>-2216676.25</v>
      </c>
      <c r="AG9" s="22">
        <v>0</v>
      </c>
      <c r="AH9" s="22">
        <v>0</v>
      </c>
      <c r="AI9" s="22">
        <v>0</v>
      </c>
      <c r="AJ9" s="22">
        <v>40568.379999999997</v>
      </c>
      <c r="AK9" s="22">
        <v>0</v>
      </c>
      <c r="AL9" s="22">
        <v>0</v>
      </c>
      <c r="AM9" s="22">
        <v>3068809.05</v>
      </c>
      <c r="AN9" s="22">
        <v>0</v>
      </c>
      <c r="AO9" s="22">
        <v>0</v>
      </c>
      <c r="AP9" s="22">
        <v>443717.12</v>
      </c>
      <c r="AQ9" s="22">
        <v>0</v>
      </c>
      <c r="AR9" s="22">
        <v>0</v>
      </c>
      <c r="AS9" s="22">
        <v>0</v>
      </c>
      <c r="AT9" s="22">
        <v>162782466.25999999</v>
      </c>
      <c r="AU9" s="22">
        <v>308777.87</v>
      </c>
      <c r="AV9" s="22">
        <v>267698.49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973333.21999998996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8089475.8800000502</v>
      </c>
      <c r="BO9" s="22">
        <v>0</v>
      </c>
      <c r="BP9" s="22">
        <v>4936772.9899999602</v>
      </c>
      <c r="BQ9" s="22">
        <v>0</v>
      </c>
      <c r="BR9" s="22">
        <v>130038.04</v>
      </c>
      <c r="BS9" s="22">
        <v>3865023.98000004</v>
      </c>
      <c r="BT9" s="22">
        <v>0</v>
      </c>
      <c r="BU9" s="22">
        <v>0</v>
      </c>
      <c r="BV9" s="22">
        <v>0</v>
      </c>
      <c r="BW9" s="22">
        <v>0</v>
      </c>
      <c r="BX9" s="22">
        <v>3175113.16</v>
      </c>
      <c r="BY9" s="22">
        <v>0</v>
      </c>
      <c r="BZ9" s="22">
        <v>0</v>
      </c>
      <c r="CA9" s="22">
        <v>30009199.66</v>
      </c>
      <c r="CB9" s="22">
        <v>3921803554.7200599</v>
      </c>
      <c r="CC9" s="22">
        <v>1173652.69</v>
      </c>
      <c r="CD9" s="22">
        <v>396815998.02999902</v>
      </c>
      <c r="CE9" s="22">
        <v>0</v>
      </c>
      <c r="CF9" s="22">
        <v>0</v>
      </c>
      <c r="CG9" s="22">
        <v>482092.65</v>
      </c>
      <c r="CH9" s="22">
        <v>75346129.470000103</v>
      </c>
      <c r="CI9" s="22">
        <v>0</v>
      </c>
      <c r="CJ9" s="23">
        <v>124964223.3</v>
      </c>
      <c r="CK9" s="22">
        <v>2899746.58</v>
      </c>
      <c r="CL9" s="22">
        <v>0</v>
      </c>
      <c r="CM9" s="23">
        <v>120188395.12</v>
      </c>
      <c r="CN9" s="22">
        <v>0</v>
      </c>
      <c r="CO9" s="22">
        <v>120188395.12</v>
      </c>
      <c r="CP9" s="23">
        <v>1876081.6</v>
      </c>
      <c r="CQ9" s="22">
        <v>0</v>
      </c>
      <c r="CR9" s="22">
        <v>1876081.6</v>
      </c>
      <c r="CS9" s="22">
        <v>225399.32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3">
        <v>0</v>
      </c>
      <c r="DD9" s="22">
        <v>0</v>
      </c>
      <c r="DE9" s="22">
        <v>0</v>
      </c>
      <c r="DF9" s="23">
        <v>0</v>
      </c>
      <c r="DG9" s="22">
        <v>0</v>
      </c>
      <c r="DH9" s="22">
        <v>0</v>
      </c>
      <c r="DI9" s="23">
        <v>0</v>
      </c>
      <c r="DJ9" s="22">
        <v>0</v>
      </c>
      <c r="DK9" s="22">
        <v>0</v>
      </c>
      <c r="DL9" s="22">
        <v>0</v>
      </c>
      <c r="DM9" s="22">
        <v>6872268482.4402361</v>
      </c>
    </row>
    <row r="10" spans="1:117" ht="12.75" customHeight="1" x14ac:dyDescent="0.3">
      <c r="A10" s="65" t="s">
        <v>153</v>
      </c>
      <c r="B10" s="21">
        <v>1030</v>
      </c>
      <c r="C10" s="66" t="s">
        <v>147</v>
      </c>
      <c r="D10" s="23">
        <v>1087725557.8999999</v>
      </c>
      <c r="E10" s="22">
        <v>0</v>
      </c>
      <c r="F10" s="22">
        <v>8530469.8200000003</v>
      </c>
      <c r="G10" s="22">
        <v>1079195088.0799999</v>
      </c>
      <c r="H10" s="22">
        <v>8247515.6500000004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101897836.78</v>
      </c>
      <c r="P10" s="22">
        <v>0</v>
      </c>
      <c r="Q10" s="22">
        <v>0</v>
      </c>
      <c r="R10" s="22">
        <v>0</v>
      </c>
      <c r="S10" s="22">
        <v>0</v>
      </c>
      <c r="T10" s="22">
        <v>637380775.91999996</v>
      </c>
      <c r="U10" s="22">
        <v>9248646.0700000003</v>
      </c>
      <c r="V10" s="22">
        <v>0</v>
      </c>
      <c r="W10" s="22">
        <v>1931981.78</v>
      </c>
      <c r="X10" s="22">
        <v>0</v>
      </c>
      <c r="Y10" s="22">
        <v>552806.93000000005</v>
      </c>
      <c r="Z10" s="22">
        <v>387269142.94</v>
      </c>
      <c r="AA10" s="22">
        <v>0</v>
      </c>
      <c r="AB10" s="22">
        <v>0</v>
      </c>
      <c r="AC10" s="22">
        <v>27122.21</v>
      </c>
      <c r="AD10" s="22">
        <v>4889.25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2302678.39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362715.17</v>
      </c>
      <c r="AQ10" s="22">
        <v>0</v>
      </c>
      <c r="AR10" s="22">
        <v>0</v>
      </c>
      <c r="AS10" s="22">
        <v>0</v>
      </c>
      <c r="AT10" s="22">
        <v>82901143.359999999</v>
      </c>
      <c r="AU10" s="22">
        <v>3028606.24</v>
      </c>
      <c r="AV10" s="22">
        <v>300136.87</v>
      </c>
      <c r="AW10" s="22">
        <v>0</v>
      </c>
      <c r="AX10" s="22">
        <v>298165.94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120780261.38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55108253.560000002</v>
      </c>
      <c r="BN10" s="22">
        <v>181888.73</v>
      </c>
      <c r="BO10" s="22">
        <v>0</v>
      </c>
      <c r="BP10" s="22">
        <v>32784026.210000001</v>
      </c>
      <c r="BQ10" s="22">
        <v>0</v>
      </c>
      <c r="BR10" s="22">
        <v>6940117.21</v>
      </c>
      <c r="BS10" s="22">
        <v>820539.01</v>
      </c>
      <c r="BT10" s="22">
        <v>0</v>
      </c>
      <c r="BU10" s="22">
        <v>0</v>
      </c>
      <c r="BV10" s="22">
        <v>0</v>
      </c>
      <c r="BW10" s="22">
        <v>0</v>
      </c>
      <c r="BX10" s="22">
        <v>1122789.6599999999</v>
      </c>
      <c r="BY10" s="22">
        <v>0</v>
      </c>
      <c r="BZ10" s="22">
        <v>0</v>
      </c>
      <c r="CA10" s="22">
        <v>11693526.85</v>
      </c>
      <c r="CB10" s="22">
        <v>330333961.19999999</v>
      </c>
      <c r="CC10" s="22">
        <v>2161669.1800000002</v>
      </c>
      <c r="CD10" s="22">
        <v>106848330.87</v>
      </c>
      <c r="CE10" s="22">
        <v>0</v>
      </c>
      <c r="CF10" s="22">
        <v>0</v>
      </c>
      <c r="CG10" s="22">
        <v>2766571.97</v>
      </c>
      <c r="CH10" s="22">
        <v>18893185.149999999</v>
      </c>
      <c r="CI10" s="22">
        <v>0</v>
      </c>
      <c r="CJ10" s="23">
        <v>0</v>
      </c>
      <c r="CK10" s="22">
        <v>0</v>
      </c>
      <c r="CL10" s="22">
        <v>0</v>
      </c>
      <c r="CM10" s="23">
        <v>0</v>
      </c>
      <c r="CN10" s="22">
        <v>0</v>
      </c>
      <c r="CO10" s="22">
        <v>0</v>
      </c>
      <c r="CP10" s="23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3">
        <v>0</v>
      </c>
      <c r="DD10" s="22">
        <v>0</v>
      </c>
      <c r="DE10" s="22">
        <v>0</v>
      </c>
      <c r="DF10" s="23">
        <v>0</v>
      </c>
      <c r="DG10" s="22">
        <v>0</v>
      </c>
      <c r="DH10" s="22">
        <v>0</v>
      </c>
      <c r="DI10" s="23">
        <v>0</v>
      </c>
      <c r="DJ10" s="22">
        <v>0</v>
      </c>
      <c r="DK10" s="22">
        <v>0</v>
      </c>
      <c r="DL10" s="22">
        <v>0</v>
      </c>
      <c r="DM10" s="22">
        <v>3013914842.3799992</v>
      </c>
    </row>
    <row r="11" spans="1:117" ht="12.75" customHeight="1" x14ac:dyDescent="0.3">
      <c r="A11" s="65" t="s">
        <v>155</v>
      </c>
      <c r="B11" s="21">
        <v>1036</v>
      </c>
      <c r="C11" s="66" t="s">
        <v>147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3">
        <v>0</v>
      </c>
      <c r="CK11" s="22">
        <v>0</v>
      </c>
      <c r="CL11" s="22">
        <v>0</v>
      </c>
      <c r="CM11" s="23">
        <v>0</v>
      </c>
      <c r="CN11" s="22">
        <v>0</v>
      </c>
      <c r="CO11" s="22">
        <v>0</v>
      </c>
      <c r="CP11" s="23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3">
        <v>0</v>
      </c>
      <c r="DD11" s="22">
        <v>0</v>
      </c>
      <c r="DE11" s="22">
        <v>0</v>
      </c>
      <c r="DF11" s="23">
        <v>0</v>
      </c>
      <c r="DG11" s="22">
        <v>0</v>
      </c>
      <c r="DH11" s="22">
        <v>0</v>
      </c>
      <c r="DI11" s="23">
        <v>0</v>
      </c>
      <c r="DJ11" s="22">
        <v>0</v>
      </c>
      <c r="DK11" s="22">
        <v>0</v>
      </c>
      <c r="DL11" s="22">
        <v>0</v>
      </c>
      <c r="DM11" s="22">
        <v>0</v>
      </c>
    </row>
    <row r="12" spans="1:117" ht="12.75" customHeight="1" x14ac:dyDescent="0.3">
      <c r="A12" s="65" t="s">
        <v>157</v>
      </c>
      <c r="B12" s="21">
        <v>1048</v>
      </c>
      <c r="C12" s="66" t="s">
        <v>147</v>
      </c>
      <c r="D12" s="23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3">
        <v>0</v>
      </c>
      <c r="CK12" s="22">
        <v>0</v>
      </c>
      <c r="CL12" s="22">
        <v>0</v>
      </c>
      <c r="CM12" s="23">
        <v>0</v>
      </c>
      <c r="CN12" s="22">
        <v>0</v>
      </c>
      <c r="CO12" s="22">
        <v>0</v>
      </c>
      <c r="CP12" s="23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3">
        <v>0</v>
      </c>
      <c r="DD12" s="22">
        <v>0</v>
      </c>
      <c r="DE12" s="22">
        <v>0</v>
      </c>
      <c r="DF12" s="23">
        <v>0</v>
      </c>
      <c r="DG12" s="22">
        <v>0</v>
      </c>
      <c r="DH12" s="22">
        <v>0</v>
      </c>
      <c r="DI12" s="23">
        <v>0</v>
      </c>
      <c r="DJ12" s="22">
        <v>0</v>
      </c>
      <c r="DK12" s="22">
        <v>0</v>
      </c>
      <c r="DL12" s="22">
        <v>0</v>
      </c>
      <c r="DM12" s="22">
        <v>0</v>
      </c>
    </row>
    <row r="13" spans="1:117" ht="12.75" customHeight="1" x14ac:dyDescent="0.3">
      <c r="A13" s="65" t="s">
        <v>159</v>
      </c>
      <c r="B13" s="21">
        <v>1057</v>
      </c>
      <c r="C13" s="66" t="s">
        <v>147</v>
      </c>
      <c r="D13" s="23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3">
        <v>0</v>
      </c>
      <c r="CK13" s="22">
        <v>0</v>
      </c>
      <c r="CL13" s="22">
        <v>0</v>
      </c>
      <c r="CM13" s="23">
        <v>0</v>
      </c>
      <c r="CN13" s="22">
        <v>0</v>
      </c>
      <c r="CO13" s="22">
        <v>0</v>
      </c>
      <c r="CP13" s="23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3">
        <v>0</v>
      </c>
      <c r="DD13" s="22">
        <v>0</v>
      </c>
      <c r="DE13" s="22">
        <v>0</v>
      </c>
      <c r="DF13" s="23">
        <v>0</v>
      </c>
      <c r="DG13" s="22">
        <v>0</v>
      </c>
      <c r="DH13" s="22">
        <v>0</v>
      </c>
      <c r="DI13" s="23">
        <v>0</v>
      </c>
      <c r="DJ13" s="22">
        <v>0</v>
      </c>
      <c r="DK13" s="22">
        <v>0</v>
      </c>
      <c r="DL13" s="22">
        <v>0</v>
      </c>
      <c r="DM13" s="22">
        <v>0</v>
      </c>
    </row>
    <row r="14" spans="1:117" ht="12.75" customHeight="1" x14ac:dyDescent="0.3">
      <c r="A14" s="65" t="s">
        <v>160</v>
      </c>
      <c r="B14" s="21">
        <v>2007</v>
      </c>
      <c r="C14" s="66" t="s">
        <v>161</v>
      </c>
      <c r="D14" s="23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3">
        <v>0</v>
      </c>
      <c r="CK14" s="22">
        <v>0</v>
      </c>
      <c r="CL14" s="22">
        <v>0</v>
      </c>
      <c r="CM14" s="23">
        <v>0</v>
      </c>
      <c r="CN14" s="22">
        <v>0</v>
      </c>
      <c r="CO14" s="22">
        <v>0</v>
      </c>
      <c r="CP14" s="23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3">
        <v>0</v>
      </c>
      <c r="DD14" s="22">
        <v>0</v>
      </c>
      <c r="DE14" s="22">
        <v>0</v>
      </c>
      <c r="DF14" s="23">
        <v>0</v>
      </c>
      <c r="DG14" s="22">
        <v>0</v>
      </c>
      <c r="DH14" s="22">
        <v>0</v>
      </c>
      <c r="DI14" s="23">
        <v>0</v>
      </c>
      <c r="DJ14" s="22">
        <v>0</v>
      </c>
      <c r="DK14" s="22">
        <v>0</v>
      </c>
      <c r="DL14" s="22">
        <v>0</v>
      </c>
      <c r="DM14" s="22">
        <v>0</v>
      </c>
    </row>
    <row r="15" spans="1:117" ht="12.75" customHeight="1" x14ac:dyDescent="0.3">
      <c r="A15" s="65" t="s">
        <v>163</v>
      </c>
      <c r="B15" s="21">
        <v>3005</v>
      </c>
      <c r="C15" s="66" t="s">
        <v>164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89138870.729950413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3">
        <v>0</v>
      </c>
      <c r="CK15" s="22">
        <v>0</v>
      </c>
      <c r="CL15" s="22">
        <v>0</v>
      </c>
      <c r="CM15" s="23">
        <v>0</v>
      </c>
      <c r="CN15" s="22">
        <v>0</v>
      </c>
      <c r="CO15" s="22">
        <v>0</v>
      </c>
      <c r="CP15" s="23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984283296.39982963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3">
        <v>0</v>
      </c>
      <c r="DD15" s="22">
        <v>0</v>
      </c>
      <c r="DE15" s="22">
        <v>0</v>
      </c>
      <c r="DF15" s="23">
        <v>0</v>
      </c>
      <c r="DG15" s="22">
        <v>0</v>
      </c>
      <c r="DH15" s="22">
        <v>0</v>
      </c>
      <c r="DI15" s="23">
        <v>0</v>
      </c>
      <c r="DJ15" s="22">
        <v>0</v>
      </c>
      <c r="DK15" s="22">
        <v>0</v>
      </c>
      <c r="DL15" s="22">
        <v>0</v>
      </c>
      <c r="DM15" s="22">
        <v>1073422167.1297801</v>
      </c>
    </row>
    <row r="16" spans="1:117" ht="12.75" customHeight="1" x14ac:dyDescent="0.3">
      <c r="A16" s="65" t="s">
        <v>166</v>
      </c>
      <c r="B16" s="21">
        <v>3016</v>
      </c>
      <c r="C16" s="66" t="s">
        <v>164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3">
        <v>0</v>
      </c>
      <c r="CK16" s="22">
        <v>0</v>
      </c>
      <c r="CL16" s="22">
        <v>0</v>
      </c>
      <c r="CM16" s="23">
        <v>0</v>
      </c>
      <c r="CN16" s="22">
        <v>0</v>
      </c>
      <c r="CO16" s="22">
        <v>0</v>
      </c>
      <c r="CP16" s="23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3">
        <v>0</v>
      </c>
      <c r="DD16" s="22">
        <v>0</v>
      </c>
      <c r="DE16" s="22">
        <v>0</v>
      </c>
      <c r="DF16" s="23">
        <v>0</v>
      </c>
      <c r="DG16" s="22">
        <v>0</v>
      </c>
      <c r="DH16" s="22">
        <v>0</v>
      </c>
      <c r="DI16" s="23">
        <v>0</v>
      </c>
      <c r="DJ16" s="22">
        <v>0</v>
      </c>
      <c r="DK16" s="22">
        <v>0</v>
      </c>
      <c r="DL16" s="22">
        <v>0</v>
      </c>
      <c r="DM16" s="22">
        <v>0</v>
      </c>
    </row>
    <row r="17" spans="1:117" ht="12.75" customHeight="1" x14ac:dyDescent="0.3">
      <c r="A17" s="67" t="s">
        <v>168</v>
      </c>
      <c r="B17" s="56">
        <v>9000</v>
      </c>
      <c r="C17" s="66" t="s">
        <v>169</v>
      </c>
      <c r="D17" s="57">
        <v>1093972843.9099998</v>
      </c>
      <c r="E17" s="57">
        <v>3037910.6000000401</v>
      </c>
      <c r="F17" s="57">
        <v>10869674.15</v>
      </c>
      <c r="G17" s="57">
        <v>1080065259.1599998</v>
      </c>
      <c r="H17" s="57">
        <v>8247885.25</v>
      </c>
      <c r="I17" s="57">
        <v>27825588.970000099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103159578.08</v>
      </c>
      <c r="P17" s="57">
        <v>0</v>
      </c>
      <c r="Q17" s="57">
        <v>0</v>
      </c>
      <c r="R17" s="57">
        <v>0</v>
      </c>
      <c r="S17" s="57">
        <v>0</v>
      </c>
      <c r="T17" s="57">
        <v>2411946944.1201901</v>
      </c>
      <c r="U17" s="57">
        <v>9696541.6699999999</v>
      </c>
      <c r="V17" s="57">
        <v>41068597.279999599</v>
      </c>
      <c r="W17" s="57">
        <v>283016459.24998897</v>
      </c>
      <c r="X17" s="57">
        <v>0</v>
      </c>
      <c r="Y17" s="57">
        <v>1183016.3600000001</v>
      </c>
      <c r="Z17" s="57">
        <v>387865089.36000001</v>
      </c>
      <c r="AA17" s="57">
        <v>0</v>
      </c>
      <c r="AB17" s="57">
        <v>0</v>
      </c>
      <c r="AC17" s="57">
        <v>725162.04000000202</v>
      </c>
      <c r="AD17" s="57">
        <v>1161683.55</v>
      </c>
      <c r="AE17" s="57">
        <v>0</v>
      </c>
      <c r="AF17" s="57">
        <v>-2216676.25</v>
      </c>
      <c r="AG17" s="57">
        <v>0</v>
      </c>
      <c r="AH17" s="57">
        <v>0</v>
      </c>
      <c r="AI17" s="57">
        <v>0</v>
      </c>
      <c r="AJ17" s="57">
        <v>2343246.77</v>
      </c>
      <c r="AK17" s="57">
        <v>0</v>
      </c>
      <c r="AL17" s="57">
        <v>0</v>
      </c>
      <c r="AM17" s="57">
        <v>3068809.05</v>
      </c>
      <c r="AN17" s="57">
        <v>0</v>
      </c>
      <c r="AO17" s="57">
        <v>0</v>
      </c>
      <c r="AP17" s="57">
        <v>806432.29</v>
      </c>
      <c r="AQ17" s="57">
        <v>0</v>
      </c>
      <c r="AR17" s="57">
        <v>0</v>
      </c>
      <c r="AS17" s="57">
        <v>0</v>
      </c>
      <c r="AT17" s="57">
        <v>245683609.62</v>
      </c>
      <c r="AU17" s="57">
        <v>3337384.1100000003</v>
      </c>
      <c r="AV17" s="57">
        <v>567835.36</v>
      </c>
      <c r="AW17" s="57">
        <v>0</v>
      </c>
      <c r="AX17" s="57">
        <v>298165.94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121753594.59999998</v>
      </c>
      <c r="BE17" s="57">
        <v>0</v>
      </c>
      <c r="BF17" s="57">
        <v>0</v>
      </c>
      <c r="BG17" s="57">
        <v>0</v>
      </c>
      <c r="BH17" s="57">
        <v>0</v>
      </c>
      <c r="BI17" s="57">
        <v>0</v>
      </c>
      <c r="BJ17" s="57">
        <v>0</v>
      </c>
      <c r="BK17" s="57">
        <v>0</v>
      </c>
      <c r="BL17" s="57">
        <v>0</v>
      </c>
      <c r="BM17" s="57">
        <v>55108253.560000002</v>
      </c>
      <c r="BN17" s="57">
        <v>8271364.6100000506</v>
      </c>
      <c r="BO17" s="57">
        <v>0</v>
      </c>
      <c r="BP17" s="57">
        <v>37720799.199999958</v>
      </c>
      <c r="BQ17" s="57">
        <v>0</v>
      </c>
      <c r="BR17" s="57">
        <v>7070155.25</v>
      </c>
      <c r="BS17" s="57">
        <v>4685562.9900000403</v>
      </c>
      <c r="BT17" s="57">
        <v>0</v>
      </c>
      <c r="BU17" s="57">
        <v>0</v>
      </c>
      <c r="BV17" s="57">
        <v>0</v>
      </c>
      <c r="BW17" s="57">
        <v>0</v>
      </c>
      <c r="BX17" s="57">
        <v>4297902.82</v>
      </c>
      <c r="BY17" s="57">
        <v>0</v>
      </c>
      <c r="BZ17" s="57">
        <v>0</v>
      </c>
      <c r="CA17" s="57">
        <v>41702726.509999998</v>
      </c>
      <c r="CB17" s="57">
        <v>4252137515.9200597</v>
      </c>
      <c r="CC17" s="57">
        <v>3335321.87</v>
      </c>
      <c r="CD17" s="57">
        <v>503664328.89999902</v>
      </c>
      <c r="CE17" s="57">
        <v>0</v>
      </c>
      <c r="CF17" s="57">
        <v>0</v>
      </c>
      <c r="CG17" s="57">
        <v>3248664.62</v>
      </c>
      <c r="CH17" s="57">
        <v>94239314.620000094</v>
      </c>
      <c r="CI17" s="57">
        <v>0</v>
      </c>
      <c r="CJ17" s="57">
        <v>124964223.3</v>
      </c>
      <c r="CK17" s="57">
        <v>2899746.58</v>
      </c>
      <c r="CL17" s="57">
        <v>0</v>
      </c>
      <c r="CM17" s="57">
        <v>120188395.12</v>
      </c>
      <c r="CN17" s="57">
        <v>0</v>
      </c>
      <c r="CO17" s="57">
        <v>120188395.12</v>
      </c>
      <c r="CP17" s="57">
        <v>1876081.6</v>
      </c>
      <c r="CQ17" s="57">
        <v>0</v>
      </c>
      <c r="CR17" s="57">
        <v>1876081.6</v>
      </c>
      <c r="CS17" s="57">
        <v>225399.32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9886183324.8202362</v>
      </c>
    </row>
    <row r="18" spans="1:117" ht="13.8" x14ac:dyDescent="0.3">
      <c r="A18" s="67" t="s">
        <v>171</v>
      </c>
      <c r="B18" s="56">
        <v>9001</v>
      </c>
      <c r="C18" s="66" t="s">
        <v>172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89138870.729950413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0</v>
      </c>
      <c r="CK18" s="57">
        <v>0</v>
      </c>
      <c r="CL18" s="57">
        <v>0</v>
      </c>
      <c r="CM18" s="57">
        <v>0</v>
      </c>
      <c r="CN18" s="57">
        <v>0</v>
      </c>
      <c r="CO18" s="57">
        <v>0</v>
      </c>
      <c r="CP18" s="57">
        <v>0</v>
      </c>
      <c r="CQ18" s="57">
        <v>0</v>
      </c>
      <c r="CR18" s="57">
        <v>0</v>
      </c>
      <c r="CS18" s="57">
        <v>0</v>
      </c>
      <c r="CT18" s="57">
        <v>0</v>
      </c>
      <c r="CU18" s="57">
        <v>0</v>
      </c>
      <c r="CV18" s="57">
        <v>0</v>
      </c>
      <c r="CW18" s="57">
        <v>984283296.39982963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1073422167.1297801</v>
      </c>
    </row>
    <row r="19" spans="1:117" ht="12.75" customHeight="1" x14ac:dyDescent="0.3">
      <c r="A19" s="67" t="s">
        <v>174</v>
      </c>
      <c r="B19" s="56">
        <v>9003</v>
      </c>
      <c r="C19" s="66" t="s">
        <v>175</v>
      </c>
      <c r="D19" s="57">
        <v>1093972843.9099998</v>
      </c>
      <c r="E19" s="57">
        <v>3037910.6000000401</v>
      </c>
      <c r="F19" s="57">
        <v>10869674.15</v>
      </c>
      <c r="G19" s="57">
        <v>1080065259.1599998</v>
      </c>
      <c r="H19" s="57">
        <v>8247885.25</v>
      </c>
      <c r="I19" s="57">
        <v>27825588.970000099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103159578.08</v>
      </c>
      <c r="P19" s="57">
        <v>0</v>
      </c>
      <c r="Q19" s="57">
        <v>0</v>
      </c>
      <c r="R19" s="57">
        <v>0</v>
      </c>
      <c r="S19" s="57">
        <v>0</v>
      </c>
      <c r="T19" s="57">
        <v>2411946944.1201901</v>
      </c>
      <c r="U19" s="57">
        <v>9696541.6699999999</v>
      </c>
      <c r="V19" s="57">
        <v>41068597.279999599</v>
      </c>
      <c r="W19" s="57">
        <v>283016459.24998897</v>
      </c>
      <c r="X19" s="57">
        <v>0</v>
      </c>
      <c r="Y19" s="57">
        <v>1183016.3600000001</v>
      </c>
      <c r="Z19" s="57">
        <v>387865089.36000001</v>
      </c>
      <c r="AA19" s="57">
        <v>0</v>
      </c>
      <c r="AB19" s="57">
        <v>0</v>
      </c>
      <c r="AC19" s="57">
        <v>725162.04000000202</v>
      </c>
      <c r="AD19" s="57">
        <v>1161683.55</v>
      </c>
      <c r="AE19" s="57">
        <v>0</v>
      </c>
      <c r="AF19" s="57">
        <v>-2216676.25</v>
      </c>
      <c r="AG19" s="57">
        <v>0</v>
      </c>
      <c r="AH19" s="57">
        <v>0</v>
      </c>
      <c r="AI19" s="57">
        <v>0</v>
      </c>
      <c r="AJ19" s="57">
        <v>2343246.77</v>
      </c>
      <c r="AK19" s="57">
        <v>0</v>
      </c>
      <c r="AL19" s="57">
        <v>0</v>
      </c>
      <c r="AM19" s="57">
        <v>3068809.05</v>
      </c>
      <c r="AN19" s="57">
        <v>0</v>
      </c>
      <c r="AO19" s="57">
        <v>0</v>
      </c>
      <c r="AP19" s="57">
        <v>806432.29</v>
      </c>
      <c r="AQ19" s="57">
        <v>0</v>
      </c>
      <c r="AR19" s="57">
        <v>0</v>
      </c>
      <c r="AS19" s="57">
        <v>0</v>
      </c>
      <c r="AT19" s="57">
        <v>245683609.62</v>
      </c>
      <c r="AU19" s="57">
        <v>3337384.1100000003</v>
      </c>
      <c r="AV19" s="57">
        <v>567835.36</v>
      </c>
      <c r="AW19" s="57">
        <v>0</v>
      </c>
      <c r="AX19" s="57">
        <v>298165.94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210892465.32995039</v>
      </c>
      <c r="BE19" s="57">
        <v>0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0</v>
      </c>
      <c r="BM19" s="57">
        <v>55108253.560000002</v>
      </c>
      <c r="BN19" s="57">
        <v>8271364.6100000506</v>
      </c>
      <c r="BO19" s="57">
        <v>0</v>
      </c>
      <c r="BP19" s="57">
        <v>37720799.199999958</v>
      </c>
      <c r="BQ19" s="57">
        <v>0</v>
      </c>
      <c r="BR19" s="57">
        <v>7070155.25</v>
      </c>
      <c r="BS19" s="57">
        <v>4685562.9900000403</v>
      </c>
      <c r="BT19" s="57">
        <v>0</v>
      </c>
      <c r="BU19" s="57">
        <v>0</v>
      </c>
      <c r="BV19" s="57">
        <v>0</v>
      </c>
      <c r="BW19" s="57">
        <v>0</v>
      </c>
      <c r="BX19" s="57">
        <v>4297902.82</v>
      </c>
      <c r="BY19" s="57">
        <v>0</v>
      </c>
      <c r="BZ19" s="57">
        <v>0</v>
      </c>
      <c r="CA19" s="57">
        <v>41702726.509999998</v>
      </c>
      <c r="CB19" s="57">
        <v>4252137515.9200597</v>
      </c>
      <c r="CC19" s="57">
        <v>3335321.87</v>
      </c>
      <c r="CD19" s="57">
        <v>503664328.89999902</v>
      </c>
      <c r="CE19" s="57">
        <v>0</v>
      </c>
      <c r="CF19" s="57">
        <v>0</v>
      </c>
      <c r="CG19" s="57">
        <v>3248664.62</v>
      </c>
      <c r="CH19" s="57">
        <v>94239314.620000094</v>
      </c>
      <c r="CI19" s="57">
        <v>0</v>
      </c>
      <c r="CJ19" s="57">
        <v>124964223.3</v>
      </c>
      <c r="CK19" s="57">
        <v>2899746.58</v>
      </c>
      <c r="CL19" s="57">
        <v>0</v>
      </c>
      <c r="CM19" s="57">
        <v>120188395.12</v>
      </c>
      <c r="CN19" s="57">
        <v>0</v>
      </c>
      <c r="CO19" s="57">
        <v>120188395.12</v>
      </c>
      <c r="CP19" s="57">
        <v>1876081.6</v>
      </c>
      <c r="CQ19" s="57">
        <v>0</v>
      </c>
      <c r="CR19" s="57">
        <v>1876081.6</v>
      </c>
      <c r="CS19" s="57">
        <v>225399.32</v>
      </c>
      <c r="CT19" s="57">
        <v>0</v>
      </c>
      <c r="CU19" s="57">
        <v>0</v>
      </c>
      <c r="CV19" s="57">
        <v>0</v>
      </c>
      <c r="CW19" s="57">
        <v>984283296.39982963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10959605491.950016</v>
      </c>
    </row>
    <row r="22" spans="1:117" ht="12.75" customHeigh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2026-09-11T13:04:21Z</dcterms:created>
  <dcterms:modified xsi:type="dcterms:W3CDTF">2026-09-11T13:51:12Z</dcterms:modified>
</cp:coreProperties>
</file>